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WEBSITE DATA\E-ATLAS2\"/>
    </mc:Choice>
  </mc:AlternateContent>
  <bookViews>
    <workbookView xWindow="0" yWindow="0" windowWidth="24000" windowHeight="8835" firstSheet="1" activeTab="1"/>
  </bookViews>
  <sheets>
    <sheet name="COUNTY FOODCROPS 2012 TO 2016 " sheetId="1" r:id="rId1"/>
    <sheet name="SORGHUM" sheetId="9" r:id="rId2"/>
  </sheets>
  <calcPr calcId="152511"/>
</workbook>
</file>

<file path=xl/calcChain.xml><?xml version="1.0" encoding="utf-8"?>
<calcChain xmlns="http://schemas.openxmlformats.org/spreadsheetml/2006/main">
  <c r="D7" i="9" l="1"/>
  <c r="E7" i="9"/>
  <c r="F7" i="9"/>
  <c r="G7" i="9"/>
  <c r="C7" i="9"/>
  <c r="O321" i="1" l="1"/>
  <c r="O306" i="1"/>
  <c r="O304" i="1"/>
  <c r="E106" i="1" l="1"/>
  <c r="F106" i="1"/>
  <c r="K106" i="1"/>
  <c r="L106" i="1"/>
  <c r="N106" i="1"/>
  <c r="O106" i="1"/>
  <c r="R217" i="1" l="1"/>
  <c r="Q217" i="1"/>
  <c r="N217" i="1"/>
  <c r="O217" i="1"/>
  <c r="L217" i="1"/>
  <c r="K217" i="1"/>
  <c r="I217" i="1"/>
  <c r="H217" i="1"/>
  <c r="F217" i="1"/>
  <c r="E217" i="1"/>
  <c r="I295" i="1" l="1"/>
  <c r="H295" i="1"/>
  <c r="G295" i="1"/>
  <c r="F295" i="1"/>
  <c r="E295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70" i="1"/>
  <c r="S471" i="1"/>
  <c r="S472" i="1"/>
  <c r="S473" i="1"/>
  <c r="S474" i="1"/>
  <c r="S476" i="1"/>
  <c r="S477" i="1"/>
  <c r="S478" i="1"/>
  <c r="S441" i="1"/>
  <c r="R479" i="1"/>
  <c r="Q479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70" i="1"/>
  <c r="P471" i="1"/>
  <c r="P472" i="1"/>
  <c r="P473" i="1"/>
  <c r="P474" i="1"/>
  <c r="P476" i="1"/>
  <c r="P477" i="1"/>
  <c r="P478" i="1"/>
  <c r="P441" i="1"/>
  <c r="O479" i="1"/>
  <c r="N479" i="1"/>
  <c r="M479" i="1"/>
  <c r="L479" i="1"/>
  <c r="K479" i="1"/>
  <c r="J479" i="1"/>
  <c r="I479" i="1"/>
  <c r="H479" i="1"/>
  <c r="G479" i="1"/>
  <c r="F479" i="1"/>
  <c r="E479" i="1"/>
  <c r="R435" i="1"/>
  <c r="Q435" i="1"/>
  <c r="O435" i="1"/>
  <c r="N435" i="1"/>
  <c r="M435" i="1"/>
  <c r="L435" i="1"/>
  <c r="K435" i="1"/>
  <c r="J435" i="1"/>
  <c r="I435" i="1"/>
  <c r="H435" i="1"/>
  <c r="G435" i="1"/>
  <c r="F435" i="1"/>
  <c r="E435" i="1"/>
  <c r="R383" i="1"/>
  <c r="Q383" i="1"/>
  <c r="O383" i="1"/>
  <c r="N383" i="1"/>
  <c r="M383" i="1"/>
  <c r="L383" i="1"/>
  <c r="K383" i="1"/>
  <c r="J383" i="1"/>
  <c r="I383" i="1"/>
  <c r="H383" i="1"/>
  <c r="G383" i="1"/>
  <c r="F383" i="1"/>
  <c r="E383" i="1"/>
  <c r="R342" i="1"/>
  <c r="Q342" i="1"/>
  <c r="O342" i="1"/>
  <c r="N342" i="1"/>
  <c r="L342" i="1"/>
  <c r="K342" i="1"/>
  <c r="J342" i="1"/>
  <c r="I342" i="1"/>
  <c r="H342" i="1"/>
  <c r="G342" i="1"/>
  <c r="F342" i="1"/>
  <c r="E342" i="1"/>
  <c r="R295" i="1"/>
  <c r="Q295" i="1"/>
  <c r="O295" i="1"/>
  <c r="N295" i="1"/>
  <c r="L295" i="1"/>
  <c r="K295" i="1"/>
  <c r="J295" i="1"/>
  <c r="F247" i="1"/>
  <c r="E247" i="1"/>
  <c r="F160" i="1"/>
  <c r="E160" i="1"/>
  <c r="R196" i="1"/>
  <c r="Q196" i="1"/>
  <c r="O196" i="1"/>
  <c r="K196" i="1"/>
  <c r="J196" i="1"/>
  <c r="H196" i="1"/>
  <c r="G196" i="1"/>
  <c r="E196" i="1"/>
  <c r="I106" i="1"/>
  <c r="H106" i="1"/>
  <c r="J217" i="1"/>
  <c r="G217" i="1"/>
  <c r="S479" i="1" l="1"/>
  <c r="P479" i="1"/>
  <c r="R247" i="1"/>
  <c r="Q247" i="1"/>
  <c r="O247" i="1"/>
  <c r="N247" i="1"/>
  <c r="L247" i="1"/>
  <c r="K247" i="1"/>
  <c r="I247" i="1"/>
  <c r="H247" i="1"/>
  <c r="R160" i="1"/>
  <c r="Q160" i="1"/>
  <c r="O160" i="1"/>
  <c r="N160" i="1"/>
  <c r="L160" i="1"/>
  <c r="K160" i="1"/>
  <c r="J160" i="1"/>
  <c r="I160" i="1"/>
  <c r="H160" i="1"/>
  <c r="G160" i="1"/>
  <c r="R106" i="1"/>
  <c r="Q106" i="1"/>
  <c r="J106" i="1"/>
  <c r="G106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S301" i="1"/>
  <c r="P301" i="1"/>
  <c r="M301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S254" i="1"/>
  <c r="P254" i="1"/>
  <c r="M254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67" i="1"/>
  <c r="L167" i="1"/>
  <c r="L168" i="1"/>
  <c r="M168" i="1" s="1"/>
  <c r="L169" i="1"/>
  <c r="M169" i="1" s="1"/>
  <c r="L171" i="1"/>
  <c r="L172" i="1"/>
  <c r="M172" i="1" s="1"/>
  <c r="L176" i="1"/>
  <c r="M176" i="1" s="1"/>
  <c r="L177" i="1"/>
  <c r="M177" i="1" s="1"/>
  <c r="L185" i="1"/>
  <c r="M185" i="1" s="1"/>
  <c r="L193" i="1"/>
  <c r="M193" i="1" s="1"/>
  <c r="L194" i="1"/>
  <c r="M194" i="1" s="1"/>
  <c r="M170" i="1"/>
  <c r="M171" i="1"/>
  <c r="M173" i="1"/>
  <c r="M174" i="1"/>
  <c r="M175" i="1"/>
  <c r="M178" i="1"/>
  <c r="M179" i="1"/>
  <c r="M180" i="1"/>
  <c r="M181" i="1"/>
  <c r="M182" i="1"/>
  <c r="M183" i="1"/>
  <c r="M184" i="1"/>
  <c r="M186" i="1"/>
  <c r="M187" i="1"/>
  <c r="M188" i="1"/>
  <c r="M189" i="1"/>
  <c r="M191" i="1"/>
  <c r="M192" i="1"/>
  <c r="F185" i="1"/>
  <c r="F186" i="1"/>
  <c r="F184" i="1"/>
  <c r="F176" i="1"/>
  <c r="F172" i="1"/>
  <c r="I172" i="1"/>
  <c r="I185" i="1"/>
  <c r="I196" i="1" l="1"/>
  <c r="S342" i="1"/>
  <c r="M295" i="1"/>
  <c r="P342" i="1"/>
  <c r="M342" i="1"/>
  <c r="P295" i="1"/>
  <c r="M167" i="1"/>
  <c r="M196" i="1" s="1"/>
  <c r="L196" i="1"/>
  <c r="S295" i="1"/>
  <c r="P196" i="1"/>
  <c r="S196" i="1"/>
  <c r="F196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1" i="1"/>
  <c r="S142" i="1"/>
  <c r="S143" i="1"/>
  <c r="S144" i="1"/>
  <c r="S145" i="1"/>
  <c r="S146" i="1"/>
  <c r="S147" i="1"/>
  <c r="S150" i="1"/>
  <c r="S151" i="1"/>
  <c r="S152" i="1"/>
  <c r="S153" i="1"/>
  <c r="S154" i="1"/>
  <c r="S155" i="1"/>
  <c r="S156" i="1"/>
  <c r="S157" i="1"/>
  <c r="S159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50" i="1"/>
  <c r="P151" i="1"/>
  <c r="P152" i="1"/>
  <c r="P153" i="1"/>
  <c r="P154" i="1"/>
  <c r="P155" i="1"/>
  <c r="P156" i="1"/>
  <c r="P157" i="1"/>
  <c r="P159" i="1"/>
  <c r="S113" i="1"/>
  <c r="P113" i="1"/>
  <c r="M114" i="1"/>
  <c r="M115" i="1"/>
  <c r="M116" i="1"/>
  <c r="M117" i="1"/>
  <c r="M118" i="1"/>
  <c r="M119" i="1"/>
  <c r="M120" i="1"/>
  <c r="M121" i="1"/>
  <c r="M122" i="1"/>
  <c r="M123" i="1"/>
  <c r="M124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13" i="1"/>
  <c r="R53" i="1"/>
  <c r="Q53" i="1"/>
  <c r="O53" i="1"/>
  <c r="N53" i="1"/>
  <c r="L53" i="1"/>
  <c r="K53" i="1"/>
  <c r="J53" i="1"/>
  <c r="I53" i="1"/>
  <c r="H53" i="1"/>
  <c r="G53" i="1"/>
  <c r="E53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S391" i="1"/>
  <c r="P391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S349" i="1"/>
  <c r="P349" i="1"/>
  <c r="M203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S203" i="1"/>
  <c r="S205" i="1"/>
  <c r="S206" i="1"/>
  <c r="S207" i="1"/>
  <c r="S208" i="1"/>
  <c r="S210" i="1"/>
  <c r="S211" i="1"/>
  <c r="S212" i="1"/>
  <c r="S213" i="1"/>
  <c r="S214" i="1"/>
  <c r="S215" i="1"/>
  <c r="S216" i="1"/>
  <c r="P203" i="1"/>
  <c r="P205" i="1"/>
  <c r="P206" i="1"/>
  <c r="P207" i="1"/>
  <c r="P208" i="1"/>
  <c r="P210" i="1"/>
  <c r="P211" i="1"/>
  <c r="P212" i="1"/>
  <c r="P213" i="1"/>
  <c r="P214" i="1"/>
  <c r="P215" i="1"/>
  <c r="P216" i="1"/>
  <c r="S202" i="1"/>
  <c r="P202" i="1"/>
  <c r="M202" i="1"/>
  <c r="S226" i="1"/>
  <c r="S227" i="1"/>
  <c r="S228" i="1"/>
  <c r="S230" i="1"/>
  <c r="S231" i="1"/>
  <c r="S232" i="1"/>
  <c r="S233" i="1"/>
  <c r="S234" i="1"/>
  <c r="S235" i="1"/>
  <c r="S236" i="1"/>
  <c r="S237" i="1"/>
  <c r="S239" i="1"/>
  <c r="S240" i="1"/>
  <c r="S242" i="1"/>
  <c r="S244" i="1"/>
  <c r="S245" i="1"/>
  <c r="S246" i="1"/>
  <c r="S225" i="1"/>
  <c r="P226" i="1"/>
  <c r="P227" i="1"/>
  <c r="P228" i="1"/>
  <c r="P230" i="1"/>
  <c r="P231" i="1"/>
  <c r="P232" i="1"/>
  <c r="P233" i="1"/>
  <c r="P234" i="1"/>
  <c r="P235" i="1"/>
  <c r="P236" i="1"/>
  <c r="P237" i="1"/>
  <c r="P239" i="1"/>
  <c r="P240" i="1"/>
  <c r="P242" i="1"/>
  <c r="P244" i="1"/>
  <c r="P245" i="1"/>
  <c r="P246" i="1"/>
  <c r="P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25" i="1"/>
  <c r="P104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M60" i="1"/>
  <c r="M61" i="1"/>
  <c r="M62" i="1"/>
  <c r="M63" i="1"/>
  <c r="M64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80" i="1"/>
  <c r="M81" i="1"/>
  <c r="M83" i="1"/>
  <c r="M84" i="1"/>
  <c r="M85" i="1"/>
  <c r="M87" i="1"/>
  <c r="M88" i="1"/>
  <c r="M89" i="1"/>
  <c r="M90" i="1"/>
  <c r="M91" i="1"/>
  <c r="M92" i="1"/>
  <c r="M93" i="1"/>
  <c r="M94" i="1"/>
  <c r="M95" i="1"/>
  <c r="M96" i="1"/>
  <c r="M97" i="1"/>
  <c r="M99" i="1"/>
  <c r="M100" i="1"/>
  <c r="M102" i="1"/>
  <c r="M103" i="1"/>
  <c r="M105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5" i="1"/>
  <c r="S59" i="1"/>
  <c r="P59" i="1"/>
  <c r="M59" i="1"/>
  <c r="F29" i="1"/>
  <c r="F53" i="1" s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2" i="1"/>
  <c r="S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6" i="1"/>
  <c r="P247" i="1" l="1"/>
  <c r="S383" i="1"/>
  <c r="S435" i="1"/>
  <c r="P383" i="1"/>
  <c r="P435" i="1"/>
  <c r="S247" i="1"/>
  <c r="M217" i="1"/>
  <c r="M160" i="1"/>
  <c r="P160" i="1"/>
  <c r="P217" i="1"/>
  <c r="S217" i="1"/>
  <c r="S160" i="1"/>
  <c r="P106" i="1"/>
  <c r="S106" i="1"/>
  <c r="M106" i="1"/>
  <c r="P53" i="1"/>
  <c r="M53" i="1"/>
  <c r="S53" i="1"/>
</calcChain>
</file>

<file path=xl/sharedStrings.xml><?xml version="1.0" encoding="utf-8"?>
<sst xmlns="http://schemas.openxmlformats.org/spreadsheetml/2006/main" count="735" uniqueCount="95">
  <si>
    <t>MAIZE</t>
  </si>
  <si>
    <t xml:space="preserve">Area </t>
  </si>
  <si>
    <t xml:space="preserve">Production </t>
  </si>
  <si>
    <t>Ha</t>
  </si>
  <si>
    <t>Tons</t>
  </si>
  <si>
    <t>Baringo</t>
  </si>
  <si>
    <t>Bomet</t>
  </si>
  <si>
    <t>Bungoma</t>
  </si>
  <si>
    <t>Busia</t>
  </si>
  <si>
    <t>Elgeyo/Marakwet</t>
  </si>
  <si>
    <t>Embu</t>
  </si>
  <si>
    <t>Garissa</t>
  </si>
  <si>
    <t>Homabay</t>
  </si>
  <si>
    <t>Isiolo</t>
  </si>
  <si>
    <t>Kajiado</t>
  </si>
  <si>
    <t>Kakamega</t>
  </si>
  <si>
    <t>Kericho</t>
  </si>
  <si>
    <t>Kiambu</t>
  </si>
  <si>
    <t>Kilifi</t>
  </si>
  <si>
    <t>Kirinyaga</t>
  </si>
  <si>
    <t>Kisii</t>
  </si>
  <si>
    <t>Kisumu</t>
  </si>
  <si>
    <t>Kitui</t>
  </si>
  <si>
    <t>Kwale</t>
  </si>
  <si>
    <t>Laikipia</t>
  </si>
  <si>
    <t>Lamu</t>
  </si>
  <si>
    <t>Machakos</t>
  </si>
  <si>
    <t>Makueni</t>
  </si>
  <si>
    <t>Mandera</t>
  </si>
  <si>
    <t>Marsabit</t>
  </si>
  <si>
    <t>Meru</t>
  </si>
  <si>
    <t>Migori</t>
  </si>
  <si>
    <t>Mombasa</t>
  </si>
  <si>
    <t>Murang'a</t>
  </si>
  <si>
    <t xml:space="preserve">Nairobi </t>
  </si>
  <si>
    <t>Nakuru</t>
  </si>
  <si>
    <t>Nandi</t>
  </si>
  <si>
    <t>Narok</t>
  </si>
  <si>
    <t>Nyamira</t>
  </si>
  <si>
    <t>Nyandarua</t>
  </si>
  <si>
    <t>Nyeri</t>
  </si>
  <si>
    <t>Samburu</t>
  </si>
  <si>
    <t>Siaya</t>
  </si>
  <si>
    <t>Taita/Taveta</t>
  </si>
  <si>
    <t>Tana River</t>
  </si>
  <si>
    <t>Tharaka-Nthi</t>
  </si>
  <si>
    <t>Trans Nzoia</t>
  </si>
  <si>
    <t>Turkana</t>
  </si>
  <si>
    <t>Uasin Gishu</t>
  </si>
  <si>
    <t>Vihiga</t>
  </si>
  <si>
    <t>Wajir</t>
  </si>
  <si>
    <t>West Pokot</t>
  </si>
  <si>
    <t>Total</t>
  </si>
  <si>
    <t>BEANS</t>
  </si>
  <si>
    <t xml:space="preserve"> County </t>
  </si>
  <si>
    <t>Elgeyo Marakwet</t>
  </si>
  <si>
    <t>Homa Bay</t>
  </si>
  <si>
    <t>Nairobi</t>
  </si>
  <si>
    <t>Taita Taveta</t>
  </si>
  <si>
    <t>Tharaka Nithi</t>
  </si>
  <si>
    <t>SORGHUM</t>
  </si>
  <si>
    <t>County</t>
  </si>
  <si>
    <t>IRISH POTATOES</t>
  </si>
  <si>
    <t>Murang’a</t>
  </si>
  <si>
    <t>T/Nzoia</t>
  </si>
  <si>
    <t>Grand Total</t>
  </si>
  <si>
    <t>WHEAT</t>
  </si>
  <si>
    <t> Total</t>
  </si>
  <si>
    <t>RICE</t>
  </si>
  <si>
    <t>CASSAVA</t>
  </si>
  <si>
    <t>SWEET POTATOES</t>
  </si>
  <si>
    <t>FINGERMILLET</t>
  </si>
  <si>
    <t>COWPEA</t>
  </si>
  <si>
    <t> County</t>
  </si>
  <si>
    <t>E/Marakwet</t>
  </si>
  <si>
    <t>GREENGRAMS</t>
  </si>
  <si>
    <t>Yield/ha</t>
  </si>
  <si>
    <t>Year</t>
  </si>
  <si>
    <t>Area (ha)</t>
  </si>
  <si>
    <t>Production</t>
  </si>
  <si>
    <t>Total Value (billion)</t>
  </si>
  <si>
    <t>Exports(tons)</t>
  </si>
  <si>
    <t xml:space="preserve">Imports(tons) </t>
  </si>
  <si>
    <t xml:space="preserve"> </t>
  </si>
  <si>
    <t>Area under  Sorghum Production</t>
  </si>
  <si>
    <t>Quantity in Tons</t>
  </si>
  <si>
    <t xml:space="preserve">Sorghum Production </t>
  </si>
  <si>
    <t>Sorghum Imports</t>
  </si>
  <si>
    <t>Kenya Sorghum Data</t>
  </si>
  <si>
    <t>Harvested Area (HA)</t>
  </si>
  <si>
    <t>MT</t>
  </si>
  <si>
    <t>Yield (MT/HA)</t>
  </si>
  <si>
    <t>Chart showing Sorghum Harvested Area Trend in Kenya</t>
  </si>
  <si>
    <t>Chart showing Sorghum production trends in Kenya</t>
  </si>
  <si>
    <t xml:space="preserve">Chart showing  sorghum import trends in Kenya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</si>
</sst>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#,##0.0"/>
    <numFmt numFmtId="166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Book Antiqua"/>
      <family val="1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3" fontId="0" fillId="0" borderId="1" xfId="0" applyNumberFormat="1" applyBorder="1"/>
    <xf numFmtId="4" fontId="0" fillId="0" borderId="1" xfId="0" applyNumberFormat="1" applyBorder="1"/>
    <xf numFmtId="1" fontId="0" fillId="0" borderId="1" xfId="0" applyNumberFormat="1" applyBorder="1"/>
    <xf numFmtId="1" fontId="0" fillId="0" borderId="0" xfId="0" applyNumberFormat="1"/>
    <xf numFmtId="0" fontId="1" fillId="0" borderId="1" xfId="0" applyFont="1" applyBorder="1"/>
    <xf numFmtId="3" fontId="1" fillId="0" borderId="1" xfId="0" applyNumberFormat="1" applyFont="1" applyBorder="1"/>
    <xf numFmtId="1" fontId="1" fillId="0" borderId="1" xfId="0" applyNumberFormat="1" applyFont="1" applyBorder="1"/>
    <xf numFmtId="3" fontId="0" fillId="0" borderId="2" xfId="0" applyNumberFormat="1" applyFill="1" applyBorder="1"/>
    <xf numFmtId="164" fontId="0" fillId="0" borderId="1" xfId="0" applyNumberFormat="1" applyBorder="1"/>
    <xf numFmtId="165" fontId="0" fillId="0" borderId="1" xfId="0" applyNumberFormat="1" applyBorder="1"/>
    <xf numFmtId="2" fontId="0" fillId="0" borderId="1" xfId="0" applyNumberFormat="1" applyBorder="1"/>
    <xf numFmtId="2" fontId="1" fillId="0" borderId="1" xfId="0" applyNumberFormat="1" applyFont="1" applyBorder="1"/>
    <xf numFmtId="4" fontId="1" fillId="0" borderId="1" xfId="0" applyNumberFormat="1" applyFont="1" applyBorder="1"/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2" fontId="1" fillId="0" borderId="1" xfId="0" applyNumberFormat="1" applyFont="1" applyBorder="1" applyAlignment="1">
      <alignment horizontal="left" indent="2"/>
    </xf>
    <xf numFmtId="0" fontId="1" fillId="0" borderId="0" xfId="0" applyFont="1"/>
    <xf numFmtId="0" fontId="0" fillId="0" borderId="0" xfId="0" applyBorder="1"/>
    <xf numFmtId="3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4" fillId="0" borderId="0" xfId="0" applyFont="1"/>
    <xf numFmtId="0" fontId="5" fillId="0" borderId="1" xfId="0" applyFont="1" applyBorder="1"/>
    <xf numFmtId="1" fontId="5" fillId="0" borderId="1" xfId="0" applyNumberFormat="1" applyFont="1" applyBorder="1"/>
    <xf numFmtId="164" fontId="5" fillId="0" borderId="1" xfId="0" applyNumberFormat="1" applyFont="1" applyBorder="1"/>
    <xf numFmtId="3" fontId="5" fillId="2" borderId="1" xfId="0" applyNumberFormat="1" applyFont="1" applyFill="1" applyBorder="1"/>
    <xf numFmtId="3" fontId="5" fillId="0" borderId="1" xfId="0" applyNumberFormat="1" applyFont="1" applyBorder="1"/>
    <xf numFmtId="0" fontId="5" fillId="0" borderId="0" xfId="0" applyFont="1"/>
    <xf numFmtId="0" fontId="0" fillId="0" borderId="0" xfId="0"/>
    <xf numFmtId="0" fontId="1" fillId="0" borderId="1" xfId="0" applyFont="1" applyBorder="1"/>
    <xf numFmtId="2" fontId="1" fillId="0" borderId="1" xfId="0" applyNumberFormat="1" applyFont="1" applyBorder="1"/>
    <xf numFmtId="0" fontId="0" fillId="0" borderId="4" xfId="0" applyBorder="1"/>
    <xf numFmtId="0" fontId="1" fillId="0" borderId="1" xfId="0" applyFont="1" applyBorder="1" applyAlignment="1">
      <alignment horizontal="left"/>
    </xf>
    <xf numFmtId="43" fontId="0" fillId="0" borderId="1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aseline="0"/>
              <a:t>Kenya Sorghum Harvested Area (HA) </a:t>
            </a:r>
            <a:endParaRPr lang="en-US" sz="14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0364164060330783"/>
          <c:y val="0.21282651072124756"/>
          <c:w val="0.61170195042984898"/>
          <c:h val="0.603190434529017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SORGHUM!$C$14</c:f>
              <c:strCache>
                <c:ptCount val="1"/>
                <c:pt idx="0">
                  <c:v>Area (ha)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Lit>
              <c:formatCode>General</c:formatCode>
              <c:ptCount val="5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</c:numLit>
          </c:cat>
          <c:val>
            <c:numRef>
              <c:f>SORGHUM!$C$15:$C$19</c:f>
              <c:numCache>
                <c:formatCode>#,##0</c:formatCode>
                <c:ptCount val="5"/>
                <c:pt idx="0">
                  <c:v>223404</c:v>
                </c:pt>
                <c:pt idx="1">
                  <c:v>223659</c:v>
                </c:pt>
                <c:pt idx="2">
                  <c:v>207871</c:v>
                </c:pt>
                <c:pt idx="3">
                  <c:v>195506.8</c:v>
                </c:pt>
                <c:pt idx="4">
                  <c:v>184654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562112"/>
        <c:axId val="369940040"/>
      </c:barChart>
      <c:catAx>
        <c:axId val="28256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en-US"/>
          </a:p>
        </c:txPr>
        <c:crossAx val="369940040"/>
        <c:crosses val="autoZero"/>
        <c:auto val="1"/>
        <c:lblAlgn val="ctr"/>
        <c:lblOffset val="100"/>
        <c:noMultiLvlLbl val="0"/>
      </c:catAx>
      <c:valAx>
        <c:axId val="3699400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Hactares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en-US"/>
          </a:p>
        </c:txPr>
        <c:crossAx val="282562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 Kenya Sorghum production (MT)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SORGHUM!$E$43</c:f>
              <c:strCache>
                <c:ptCount val="1"/>
                <c:pt idx="0">
                  <c:v>Quantity in Tons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SORGHUM!$D$44:$D$48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SORGHUM!$E$44:$E$48</c:f>
              <c:numCache>
                <c:formatCode>#,##0</c:formatCode>
                <c:ptCount val="5"/>
                <c:pt idx="0">
                  <c:v>166322.43000000002</c:v>
                </c:pt>
                <c:pt idx="1">
                  <c:v>168857</c:v>
                </c:pt>
                <c:pt idx="2">
                  <c:v>175965</c:v>
                </c:pt>
                <c:pt idx="3">
                  <c:v>238655.71500000003</c:v>
                </c:pt>
                <c:pt idx="4">
                  <c:v>125131.95999999999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940824"/>
        <c:axId val="369941608"/>
      </c:barChart>
      <c:catAx>
        <c:axId val="369940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en-US"/>
          </a:p>
        </c:txPr>
        <c:crossAx val="369941608"/>
        <c:crosses val="autoZero"/>
        <c:auto val="1"/>
        <c:lblAlgn val="ctr"/>
        <c:lblOffset val="100"/>
        <c:noMultiLvlLbl val="0"/>
      </c:catAx>
      <c:valAx>
        <c:axId val="3699416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50"/>
                </a:pPr>
                <a:r>
                  <a:rPr lang="en-US" sz="1050"/>
                  <a:t>Tons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en-US"/>
          </a:p>
        </c:txPr>
        <c:crossAx val="36994082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Sorghum import trend in Kenya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SORGHUM!$E$71</c:f>
              <c:strCache>
                <c:ptCount val="1"/>
                <c:pt idx="0">
                  <c:v>Quantity in Tons</c:v>
                </c:pt>
              </c:strCache>
            </c:strRef>
          </c:tx>
          <c:invertIfNegative val="0"/>
          <c:cat>
            <c:numRef>
              <c:f>SORGHUM!$D$72:$D$76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SORGHUM!$E$72:$E$76</c:f>
              <c:numCache>
                <c:formatCode>#,##0</c:formatCode>
                <c:ptCount val="5"/>
                <c:pt idx="0">
                  <c:v>138684.70000000001</c:v>
                </c:pt>
                <c:pt idx="1">
                  <c:v>39047.410000000003</c:v>
                </c:pt>
                <c:pt idx="2">
                  <c:v>221084.34</c:v>
                </c:pt>
                <c:pt idx="3">
                  <c:v>154634.47</c:v>
                </c:pt>
                <c:pt idx="4">
                  <c:v>138231.79999999999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8559136"/>
        <c:axId val="364392424"/>
      </c:barChart>
      <c:catAx>
        <c:axId val="278559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2775551953064689"/>
              <c:y val="0.8803422859813756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en-US"/>
          </a:p>
        </c:txPr>
        <c:crossAx val="364392424"/>
        <c:crosses val="autoZero"/>
        <c:auto val="1"/>
        <c:lblAlgn val="ctr"/>
        <c:lblOffset val="100"/>
        <c:noMultiLvlLbl val="0"/>
      </c:catAx>
      <c:valAx>
        <c:axId val="3643924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50"/>
                </a:pPr>
                <a:r>
                  <a:rPr lang="en-US" sz="1050"/>
                  <a:t>Quantity in Tons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en-US"/>
          </a:p>
        </c:txPr>
        <c:crossAx val="278559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514349</xdr:colOff>
      <xdr:row>20</xdr:row>
      <xdr:rowOff>142875</xdr:rowOff>
    </xdr:from>
    <xdr:to>
      <xdr:col>7</xdr:col>
      <xdr:colOff>342899</xdr:colOff>
      <xdr:row>37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1238250</xdr:colOff>
      <xdr:row>49</xdr:row>
      <xdr:rowOff>28575</xdr:rowOff>
    </xdr:from>
    <xdr:to>
      <xdr:col>9</xdr:col>
      <xdr:colOff>561975</xdr:colOff>
      <xdr:row>65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1276350</xdr:colOff>
      <xdr:row>76</xdr:row>
      <xdr:rowOff>133350</xdr:rowOff>
    </xdr:from>
    <xdr:to>
      <xdr:col>10</xdr:col>
      <xdr:colOff>295275</xdr:colOff>
      <xdr:row>90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T483"/>
  <sheetViews>
    <sheetView topLeftCell="D425" workbookViewId="0">
      <selection activeCell="P116" sqref="P116"/>
    </sheetView>
  </sheetViews>
  <sheetFormatPr defaultRowHeight="15" x14ac:dyDescent="0.25"/>
  <cols>
    <col min="4" max="4" width="17.85546875" bestFit="1" customWidth="1"/>
    <col min="5" max="5" width="10.5703125" customWidth="1"/>
    <col min="6" max="6" width="11.7109375" customWidth="1"/>
    <col min="7" max="7" width="11.42578125" customWidth="1"/>
    <col min="8" max="8" width="11.5703125" customWidth="1"/>
    <col min="9" max="9" width="11.85546875" style="5" customWidth="1"/>
    <col min="10" max="10" width="11.140625" customWidth="1"/>
    <col min="11" max="11" width="10.140625" bestFit="1" customWidth="1"/>
    <col min="12" max="12" width="11.85546875" customWidth="1"/>
    <col min="13" max="13" width="9.42578125" customWidth="1"/>
    <col min="14" max="14" width="10.140625" bestFit="1" customWidth="1"/>
    <col min="15" max="15" width="11.42578125" customWidth="1"/>
    <col min="16" max="16" width="8.85546875" customWidth="1"/>
    <col min="17" max="17" width="10.140625" bestFit="1" customWidth="1"/>
    <col min="18" max="18" width="11.7109375" customWidth="1"/>
    <col min="19" max="19" width="9" customWidth="1"/>
  </cols>
  <sheetData>
    <row r="2" spans="4:19" x14ac:dyDescent="0.25">
      <c r="D2" s="6" t="s">
        <v>0</v>
      </c>
      <c r="E2" s="6"/>
      <c r="F2" s="6"/>
      <c r="G2" s="6"/>
      <c r="H2" s="6"/>
      <c r="I2" s="8"/>
      <c r="J2" s="6"/>
      <c r="K2" s="1"/>
      <c r="L2" s="1"/>
      <c r="M2" s="1"/>
      <c r="N2" s="1"/>
      <c r="O2" s="1"/>
      <c r="P2" s="1"/>
      <c r="Q2" s="1"/>
      <c r="R2" s="1"/>
      <c r="S2" s="1"/>
    </row>
    <row r="3" spans="4:19" x14ac:dyDescent="0.25">
      <c r="D3" s="1"/>
      <c r="E3" s="6">
        <v>2012</v>
      </c>
      <c r="F3" s="6"/>
      <c r="G3" s="6"/>
      <c r="H3" s="6">
        <v>2013</v>
      </c>
      <c r="I3" s="4"/>
      <c r="J3" s="1"/>
      <c r="K3" s="6">
        <v>2014</v>
      </c>
      <c r="L3" s="6"/>
      <c r="M3" s="6"/>
      <c r="N3" s="6">
        <v>2015</v>
      </c>
      <c r="O3" s="6"/>
      <c r="P3" s="6"/>
      <c r="Q3" s="6">
        <v>2016</v>
      </c>
      <c r="R3" s="6"/>
      <c r="S3" s="6"/>
    </row>
    <row r="4" spans="4:19" x14ac:dyDescent="0.25">
      <c r="D4" s="1"/>
      <c r="E4" s="6" t="s">
        <v>1</v>
      </c>
      <c r="F4" s="6" t="s">
        <v>2</v>
      </c>
      <c r="G4" s="6" t="s">
        <v>76</v>
      </c>
      <c r="H4" s="6" t="s">
        <v>1</v>
      </c>
      <c r="I4" s="8" t="s">
        <v>2</v>
      </c>
      <c r="J4" s="6" t="s">
        <v>76</v>
      </c>
      <c r="K4" s="6" t="s">
        <v>1</v>
      </c>
      <c r="L4" s="6" t="s">
        <v>2</v>
      </c>
      <c r="M4" s="6" t="s">
        <v>76</v>
      </c>
      <c r="N4" s="6" t="s">
        <v>1</v>
      </c>
      <c r="O4" s="6" t="s">
        <v>2</v>
      </c>
      <c r="P4" s="6" t="s">
        <v>76</v>
      </c>
      <c r="Q4" s="6" t="s">
        <v>1</v>
      </c>
      <c r="R4" s="6" t="s">
        <v>2</v>
      </c>
      <c r="S4" s="6" t="s">
        <v>76</v>
      </c>
    </row>
    <row r="5" spans="4:19" x14ac:dyDescent="0.25">
      <c r="D5" s="1"/>
      <c r="E5" s="6" t="s">
        <v>3</v>
      </c>
      <c r="F5" s="6" t="s">
        <v>4</v>
      </c>
      <c r="G5" s="6"/>
      <c r="H5" s="6" t="s">
        <v>3</v>
      </c>
      <c r="I5" s="8" t="s">
        <v>4</v>
      </c>
      <c r="J5" s="6"/>
      <c r="K5" s="6" t="s">
        <v>3</v>
      </c>
      <c r="L5" s="6" t="s">
        <v>4</v>
      </c>
      <c r="M5" s="6"/>
      <c r="N5" s="6" t="s">
        <v>3</v>
      </c>
      <c r="O5" s="6" t="s">
        <v>4</v>
      </c>
      <c r="P5" s="6"/>
      <c r="Q5" s="6" t="s">
        <v>3</v>
      </c>
      <c r="R5" s="6" t="s">
        <v>4</v>
      </c>
      <c r="S5" s="6"/>
    </row>
    <row r="6" spans="4:19" x14ac:dyDescent="0.25">
      <c r="D6" s="1" t="s">
        <v>5</v>
      </c>
      <c r="E6" s="2">
        <v>39753</v>
      </c>
      <c r="F6" s="2">
        <v>71866.62</v>
      </c>
      <c r="G6" s="3">
        <v>1.8078288431061806</v>
      </c>
      <c r="H6" s="2">
        <v>29117</v>
      </c>
      <c r="I6" s="4">
        <v>55805.04</v>
      </c>
      <c r="J6" s="3">
        <v>1.9165793179242367</v>
      </c>
      <c r="K6" s="2">
        <v>34960</v>
      </c>
      <c r="L6" s="2">
        <v>34959</v>
      </c>
      <c r="M6" s="3">
        <f>L6/K6</f>
        <v>0.99997139588100692</v>
      </c>
      <c r="N6" s="2">
        <v>44159</v>
      </c>
      <c r="O6" s="2">
        <v>83313</v>
      </c>
      <c r="P6" s="3">
        <f>O6/N6</f>
        <v>1.88665957109536</v>
      </c>
      <c r="Q6" s="2">
        <v>33163</v>
      </c>
      <c r="R6" s="2">
        <v>72495</v>
      </c>
      <c r="S6" s="3">
        <f>R6/Q6</f>
        <v>2.1860205650875977</v>
      </c>
    </row>
    <row r="7" spans="4:19" x14ac:dyDescent="0.25">
      <c r="D7" s="1" t="s">
        <v>6</v>
      </c>
      <c r="E7" s="2">
        <v>32697</v>
      </c>
      <c r="F7" s="2">
        <v>73277.820000000007</v>
      </c>
      <c r="G7" s="3">
        <v>2.2411175337186902</v>
      </c>
      <c r="H7" s="2">
        <v>30620</v>
      </c>
      <c r="I7" s="4">
        <v>72235.8</v>
      </c>
      <c r="J7" s="3">
        <v>2.359105160026127</v>
      </c>
      <c r="K7" s="2">
        <v>30940</v>
      </c>
      <c r="L7" s="2">
        <v>53162</v>
      </c>
      <c r="M7" s="3">
        <f t="shared" ref="M7:M52" si="0">L7/K7</f>
        <v>1.7182288299935358</v>
      </c>
      <c r="N7" s="2">
        <v>35727</v>
      </c>
      <c r="O7" s="2">
        <v>38720</v>
      </c>
      <c r="P7" s="3">
        <f t="shared" ref="P7:P52" si="1">O7/N7</f>
        <v>1.0837741763932041</v>
      </c>
      <c r="Q7" s="2">
        <v>32275</v>
      </c>
      <c r="R7" s="2">
        <v>45517</v>
      </c>
      <c r="S7" s="3">
        <f t="shared" ref="S7:S52" si="2">R7/Q7</f>
        <v>1.410286599535244</v>
      </c>
    </row>
    <row r="8" spans="4:19" x14ac:dyDescent="0.25">
      <c r="D8" s="1" t="s">
        <v>7</v>
      </c>
      <c r="E8" s="2">
        <v>96209</v>
      </c>
      <c r="F8" s="2">
        <v>262381.05</v>
      </c>
      <c r="G8" s="3">
        <v>2.72719859888368</v>
      </c>
      <c r="H8" s="2">
        <v>92705</v>
      </c>
      <c r="I8" s="4">
        <v>221586.03</v>
      </c>
      <c r="J8" s="3">
        <v>2.3902273879510276</v>
      </c>
      <c r="K8" s="2">
        <v>98074</v>
      </c>
      <c r="L8" s="2">
        <v>267302</v>
      </c>
      <c r="M8" s="3">
        <f t="shared" si="0"/>
        <v>2.7255133878499906</v>
      </c>
      <c r="N8" s="2">
        <v>97397</v>
      </c>
      <c r="O8" s="2">
        <v>260266</v>
      </c>
      <c r="P8" s="3">
        <f t="shared" si="1"/>
        <v>2.6722178301179706</v>
      </c>
      <c r="Q8" s="2">
        <v>100712</v>
      </c>
      <c r="R8" s="2">
        <v>301068</v>
      </c>
      <c r="S8" s="3">
        <f t="shared" si="2"/>
        <v>2.9893955040114384</v>
      </c>
    </row>
    <row r="9" spans="4:19" x14ac:dyDescent="0.25">
      <c r="D9" s="1" t="s">
        <v>8</v>
      </c>
      <c r="E9" s="2">
        <v>41990</v>
      </c>
      <c r="F9" s="2">
        <v>50102.37</v>
      </c>
      <c r="G9" s="3">
        <v>1.1931976661109789</v>
      </c>
      <c r="H9" s="2">
        <v>45898</v>
      </c>
      <c r="I9" s="4">
        <v>63229.5</v>
      </c>
      <c r="J9" s="3">
        <v>1.3776090461458015</v>
      </c>
      <c r="K9" s="2">
        <v>50400</v>
      </c>
      <c r="L9" s="2">
        <v>72662</v>
      </c>
      <c r="M9" s="3">
        <f t="shared" si="0"/>
        <v>1.4417063492063491</v>
      </c>
      <c r="N9" s="2">
        <v>50781</v>
      </c>
      <c r="O9" s="2">
        <v>86526</v>
      </c>
      <c r="P9" s="3">
        <f t="shared" si="1"/>
        <v>1.703905003840019</v>
      </c>
      <c r="Q9" s="2">
        <v>38441</v>
      </c>
      <c r="R9" s="2">
        <v>36631</v>
      </c>
      <c r="S9" s="3">
        <f t="shared" si="2"/>
        <v>0.95291485653338881</v>
      </c>
    </row>
    <row r="10" spans="4:19" x14ac:dyDescent="0.25">
      <c r="D10" s="1" t="s">
        <v>9</v>
      </c>
      <c r="E10" s="2">
        <v>31533</v>
      </c>
      <c r="F10" s="2">
        <v>91964.43</v>
      </c>
      <c r="G10" s="3">
        <v>2.9164503853106267</v>
      </c>
      <c r="H10" s="2">
        <v>32015</v>
      </c>
      <c r="I10" s="4">
        <v>101335.77</v>
      </c>
      <c r="J10" s="3">
        <v>3.1652590972981418</v>
      </c>
      <c r="K10" s="2">
        <v>27620</v>
      </c>
      <c r="L10" s="2">
        <v>103448</v>
      </c>
      <c r="M10" s="3">
        <f t="shared" si="0"/>
        <v>3.7454018826937001</v>
      </c>
      <c r="N10" s="2">
        <v>33598</v>
      </c>
      <c r="O10" s="2">
        <v>78020</v>
      </c>
      <c r="P10" s="3">
        <f t="shared" si="1"/>
        <v>2.3221620334543722</v>
      </c>
      <c r="Q10" s="2">
        <v>33315</v>
      </c>
      <c r="R10" s="2">
        <v>75005</v>
      </c>
      <c r="S10" s="3">
        <f t="shared" si="2"/>
        <v>2.2513882635449498</v>
      </c>
    </row>
    <row r="11" spans="4:19" x14ac:dyDescent="0.25">
      <c r="D11" s="1" t="s">
        <v>10</v>
      </c>
      <c r="E11" s="2">
        <v>45215</v>
      </c>
      <c r="F11" s="2">
        <v>46749.78</v>
      </c>
      <c r="G11" s="3">
        <v>1.0339440451177706</v>
      </c>
      <c r="H11" s="2">
        <v>26820</v>
      </c>
      <c r="I11" s="4">
        <v>35104.86</v>
      </c>
      <c r="J11" s="3">
        <v>1.3089060402684565</v>
      </c>
      <c r="K11" s="2">
        <v>26720</v>
      </c>
      <c r="L11" s="2">
        <v>26611</v>
      </c>
      <c r="M11" s="3">
        <f t="shared" si="0"/>
        <v>0.99592065868263469</v>
      </c>
      <c r="N11" s="2">
        <v>38699</v>
      </c>
      <c r="O11" s="2">
        <v>49156</v>
      </c>
      <c r="P11" s="3">
        <f t="shared" si="1"/>
        <v>1.270213700612419</v>
      </c>
      <c r="Q11" s="2">
        <v>24686</v>
      </c>
      <c r="R11" s="2">
        <v>16104</v>
      </c>
      <c r="S11" s="3">
        <f t="shared" si="2"/>
        <v>0.65235356072267681</v>
      </c>
    </row>
    <row r="12" spans="4:19" x14ac:dyDescent="0.25">
      <c r="D12" s="1" t="s">
        <v>11</v>
      </c>
      <c r="E12" s="2">
        <v>433</v>
      </c>
      <c r="F12" s="2">
        <v>410.58</v>
      </c>
      <c r="G12" s="3">
        <v>0.94822170900692837</v>
      </c>
      <c r="H12" s="2">
        <v>205</v>
      </c>
      <c r="I12" s="4">
        <v>198.72</v>
      </c>
      <c r="J12" s="3">
        <v>0.96936585365853656</v>
      </c>
      <c r="K12" s="2">
        <v>245</v>
      </c>
      <c r="L12" s="2">
        <v>199</v>
      </c>
      <c r="M12" s="3">
        <f t="shared" si="0"/>
        <v>0.81224489795918364</v>
      </c>
      <c r="N12" s="2">
        <v>248</v>
      </c>
      <c r="O12" s="2">
        <v>216</v>
      </c>
      <c r="P12" s="3">
        <f t="shared" si="1"/>
        <v>0.87096774193548387</v>
      </c>
      <c r="Q12" s="2">
        <v>167</v>
      </c>
      <c r="R12" s="2">
        <v>152</v>
      </c>
      <c r="S12" s="3">
        <f t="shared" si="2"/>
        <v>0.91017964071856283</v>
      </c>
    </row>
    <row r="13" spans="4:19" x14ac:dyDescent="0.25">
      <c r="D13" s="1" t="s">
        <v>12</v>
      </c>
      <c r="E13" s="2">
        <v>67420</v>
      </c>
      <c r="F13" s="2">
        <v>97512.75</v>
      </c>
      <c r="G13" s="3">
        <v>1.4463475229902105</v>
      </c>
      <c r="H13" s="2">
        <v>74359</v>
      </c>
      <c r="I13" s="4">
        <v>110379.69</v>
      </c>
      <c r="J13" s="3">
        <v>1.4844160088220659</v>
      </c>
      <c r="K13" s="2">
        <v>79667</v>
      </c>
      <c r="L13" s="2">
        <v>124465</v>
      </c>
      <c r="M13" s="3">
        <f t="shared" si="0"/>
        <v>1.5623156388466994</v>
      </c>
      <c r="N13" s="2">
        <v>83900</v>
      </c>
      <c r="O13" s="2">
        <v>137958</v>
      </c>
      <c r="P13" s="3">
        <f t="shared" si="1"/>
        <v>1.6443146603098928</v>
      </c>
      <c r="Q13" s="2">
        <v>61940</v>
      </c>
      <c r="R13" s="2">
        <v>71446</v>
      </c>
      <c r="S13" s="3">
        <f t="shared" si="2"/>
        <v>1.1534711010655474</v>
      </c>
    </row>
    <row r="14" spans="4:19" x14ac:dyDescent="0.25">
      <c r="D14" s="1" t="s">
        <v>13</v>
      </c>
      <c r="E14" s="2">
        <v>987</v>
      </c>
      <c r="F14" s="2">
        <v>979.2</v>
      </c>
      <c r="G14" s="3">
        <v>0.99209726443768997</v>
      </c>
      <c r="H14" s="2">
        <v>1015</v>
      </c>
      <c r="I14" s="4">
        <v>1072.8</v>
      </c>
      <c r="J14" s="3">
        <v>1.0569458128078817</v>
      </c>
      <c r="K14" s="2">
        <v>1385</v>
      </c>
      <c r="L14" s="2">
        <v>657</v>
      </c>
      <c r="M14" s="3">
        <f t="shared" si="0"/>
        <v>0.47436823104693143</v>
      </c>
      <c r="N14" s="2">
        <v>1017</v>
      </c>
      <c r="O14" s="2">
        <v>1231</v>
      </c>
      <c r="P14" s="3">
        <f t="shared" si="1"/>
        <v>1.2104228121927236</v>
      </c>
      <c r="Q14" s="2">
        <v>708</v>
      </c>
      <c r="R14" s="2">
        <v>475</v>
      </c>
      <c r="S14" s="3">
        <f t="shared" si="2"/>
        <v>0.67090395480225984</v>
      </c>
    </row>
    <row r="15" spans="4:19" x14ac:dyDescent="0.25">
      <c r="D15" s="1" t="s">
        <v>14</v>
      </c>
      <c r="E15" s="2">
        <v>30145</v>
      </c>
      <c r="F15" s="2">
        <v>2217.5100000000002</v>
      </c>
      <c r="G15" s="3">
        <v>7.3561452977276509E-2</v>
      </c>
      <c r="H15" s="2">
        <v>34721</v>
      </c>
      <c r="I15" s="4">
        <v>63459.72</v>
      </c>
      <c r="J15" s="3">
        <v>1.827704271190346</v>
      </c>
      <c r="K15" s="2">
        <v>31020</v>
      </c>
      <c r="L15" s="2">
        <v>73396</v>
      </c>
      <c r="M15" s="3">
        <f t="shared" si="0"/>
        <v>2.36608639587363</v>
      </c>
      <c r="N15" s="2">
        <v>38055</v>
      </c>
      <c r="O15" s="2">
        <v>20004</v>
      </c>
      <c r="P15" s="3">
        <f t="shared" si="1"/>
        <v>0.5256602286164761</v>
      </c>
      <c r="Q15" s="2">
        <v>32682</v>
      </c>
      <c r="R15" s="2">
        <v>11016</v>
      </c>
      <c r="S15" s="3">
        <f t="shared" si="2"/>
        <v>0.33706627501376907</v>
      </c>
    </row>
    <row r="16" spans="4:19" x14ac:dyDescent="0.25">
      <c r="D16" s="1" t="s">
        <v>15</v>
      </c>
      <c r="E16" s="2">
        <v>76285</v>
      </c>
      <c r="F16" s="2">
        <v>172308.15</v>
      </c>
      <c r="G16" s="3">
        <v>2.258742216687422</v>
      </c>
      <c r="H16" s="2">
        <v>73463</v>
      </c>
      <c r="I16" s="4">
        <v>172682.55</v>
      </c>
      <c r="J16" s="3">
        <v>2.3506057471107904</v>
      </c>
      <c r="K16" s="2">
        <v>70993</v>
      </c>
      <c r="L16" s="2">
        <v>182397</v>
      </c>
      <c r="M16" s="3">
        <f t="shared" si="0"/>
        <v>2.5692251348724522</v>
      </c>
      <c r="N16" s="2">
        <v>78271</v>
      </c>
      <c r="O16" s="2">
        <v>224225</v>
      </c>
      <c r="P16" s="3">
        <f t="shared" si="1"/>
        <v>2.864726399304979</v>
      </c>
      <c r="Q16" s="2">
        <v>78344</v>
      </c>
      <c r="R16" s="2">
        <v>172350</v>
      </c>
      <c r="S16" s="3">
        <f t="shared" si="2"/>
        <v>2.1999132033084856</v>
      </c>
    </row>
    <row r="17" spans="4:19" x14ac:dyDescent="0.25">
      <c r="D17" s="1" t="s">
        <v>16</v>
      </c>
      <c r="E17" s="2">
        <v>41971</v>
      </c>
      <c r="F17" s="2">
        <v>98549.19</v>
      </c>
      <c r="G17" s="3">
        <v>2.34803054490005</v>
      </c>
      <c r="H17" s="2">
        <v>41170</v>
      </c>
      <c r="I17" s="4">
        <v>80021.52</v>
      </c>
      <c r="J17" s="3">
        <v>1.943685207675492</v>
      </c>
      <c r="K17" s="2">
        <v>41041</v>
      </c>
      <c r="L17" s="2">
        <v>68913</v>
      </c>
      <c r="M17" s="3">
        <f t="shared" si="0"/>
        <v>1.679125752296484</v>
      </c>
      <c r="N17" s="2">
        <v>39602</v>
      </c>
      <c r="O17" s="2">
        <v>85698</v>
      </c>
      <c r="P17" s="3">
        <f t="shared" si="1"/>
        <v>2.1639816170900459</v>
      </c>
      <c r="Q17" s="2">
        <v>38086</v>
      </c>
      <c r="R17" s="2">
        <v>91832</v>
      </c>
      <c r="S17" s="3">
        <f t="shared" si="2"/>
        <v>2.4111747098671428</v>
      </c>
    </row>
    <row r="18" spans="4:19" x14ac:dyDescent="0.25">
      <c r="D18" s="1" t="s">
        <v>17</v>
      </c>
      <c r="E18" s="2">
        <v>44821</v>
      </c>
      <c r="F18" s="2">
        <v>27831.24</v>
      </c>
      <c r="G18" s="3">
        <v>0.62094196916623912</v>
      </c>
      <c r="H18" s="2">
        <v>43210</v>
      </c>
      <c r="I18" s="4">
        <v>21609.45</v>
      </c>
      <c r="J18" s="3">
        <v>0.50010298542004172</v>
      </c>
      <c r="K18" s="2">
        <v>24450</v>
      </c>
      <c r="L18" s="2">
        <v>7384</v>
      </c>
      <c r="M18" s="3">
        <f t="shared" si="0"/>
        <v>0.30200408997955008</v>
      </c>
      <c r="N18" s="2">
        <v>33357</v>
      </c>
      <c r="O18" s="2">
        <v>58260</v>
      </c>
      <c r="P18" s="3">
        <f t="shared" si="1"/>
        <v>1.7465599424408669</v>
      </c>
      <c r="Q18" s="2">
        <v>39670</v>
      </c>
      <c r="R18" s="2">
        <v>55837</v>
      </c>
      <c r="S18" s="3">
        <f t="shared" si="2"/>
        <v>1.4075371817494329</v>
      </c>
    </row>
    <row r="19" spans="4:19" x14ac:dyDescent="0.25">
      <c r="D19" s="1" t="s">
        <v>18</v>
      </c>
      <c r="E19" s="2">
        <v>70672</v>
      </c>
      <c r="F19" s="2">
        <v>18624.78</v>
      </c>
      <c r="G19" s="3">
        <v>0.2635383178628028</v>
      </c>
      <c r="H19" s="2">
        <v>647</v>
      </c>
      <c r="I19" s="4">
        <v>310.14</v>
      </c>
      <c r="J19" s="3">
        <v>0.47935085007727973</v>
      </c>
      <c r="K19" s="2">
        <v>653</v>
      </c>
      <c r="L19" s="2">
        <v>300</v>
      </c>
      <c r="M19" s="3">
        <f t="shared" si="0"/>
        <v>0.45941807044410415</v>
      </c>
      <c r="N19" s="2">
        <v>88592</v>
      </c>
      <c r="O19" s="2">
        <v>103830</v>
      </c>
      <c r="P19" s="3">
        <f t="shared" si="1"/>
        <v>1.1720019866353621</v>
      </c>
      <c r="Q19" s="2">
        <v>66396</v>
      </c>
      <c r="R19" s="2">
        <v>28114</v>
      </c>
      <c r="S19" s="3">
        <f t="shared" si="2"/>
        <v>0.42342912223627932</v>
      </c>
    </row>
    <row r="20" spans="4:19" x14ac:dyDescent="0.25">
      <c r="D20" s="1" t="s">
        <v>19</v>
      </c>
      <c r="E20" s="2">
        <v>31935</v>
      </c>
      <c r="F20" s="2">
        <v>46561.95</v>
      </c>
      <c r="G20" s="3">
        <v>1.4580225457961484</v>
      </c>
      <c r="H20" s="2">
        <v>40103</v>
      </c>
      <c r="I20" s="4">
        <v>48237.120000000003</v>
      </c>
      <c r="J20" s="3">
        <v>1.2028307109193828</v>
      </c>
      <c r="K20" s="2">
        <v>32992</v>
      </c>
      <c r="L20" s="2">
        <v>37183</v>
      </c>
      <c r="M20" s="3">
        <f t="shared" si="0"/>
        <v>1.1270307953443259</v>
      </c>
      <c r="N20" s="2">
        <v>38181</v>
      </c>
      <c r="O20" s="2">
        <v>58896</v>
      </c>
      <c r="P20" s="3">
        <f t="shared" si="1"/>
        <v>1.5425473403001493</v>
      </c>
      <c r="Q20" s="2">
        <v>34776</v>
      </c>
      <c r="R20" s="2">
        <v>30168</v>
      </c>
      <c r="S20" s="3">
        <f t="shared" si="2"/>
        <v>0.86749482401656319</v>
      </c>
    </row>
    <row r="21" spans="4:19" x14ac:dyDescent="0.25">
      <c r="D21" s="1" t="s">
        <v>20</v>
      </c>
      <c r="E21" s="2">
        <v>59635</v>
      </c>
      <c r="F21" s="2">
        <v>97512.84</v>
      </c>
      <c r="G21" s="3">
        <v>1.6351612308208265</v>
      </c>
      <c r="H21" s="2">
        <v>63710</v>
      </c>
      <c r="I21" s="4">
        <v>131023.26</v>
      </c>
      <c r="J21" s="3">
        <v>2.0565572123685447</v>
      </c>
      <c r="K21" s="2">
        <v>62210</v>
      </c>
      <c r="L21" s="2">
        <v>119703</v>
      </c>
      <c r="M21" s="3">
        <f t="shared" si="0"/>
        <v>1.9241761774634303</v>
      </c>
      <c r="N21" s="2">
        <v>76160</v>
      </c>
      <c r="O21" s="2">
        <v>100231</v>
      </c>
      <c r="P21" s="3">
        <f t="shared" si="1"/>
        <v>1.3160582983193276</v>
      </c>
      <c r="Q21" s="2">
        <v>73253</v>
      </c>
      <c r="R21" s="2">
        <v>96054</v>
      </c>
      <c r="S21" s="3">
        <f t="shared" si="2"/>
        <v>1.3112637025104774</v>
      </c>
    </row>
    <row r="22" spans="4:19" x14ac:dyDescent="0.25">
      <c r="D22" s="1" t="s">
        <v>21</v>
      </c>
      <c r="E22" s="2">
        <v>33395</v>
      </c>
      <c r="F22" s="2">
        <v>97512.93</v>
      </c>
      <c r="G22" s="3">
        <v>2.9199859260368317</v>
      </c>
      <c r="H22" s="2">
        <v>32069</v>
      </c>
      <c r="I22" s="4">
        <v>61452.54</v>
      </c>
      <c r="J22" s="3">
        <v>1.9162599395054414</v>
      </c>
      <c r="K22" s="2">
        <v>27150</v>
      </c>
      <c r="L22" s="2">
        <v>54651</v>
      </c>
      <c r="M22" s="3">
        <f t="shared" si="0"/>
        <v>2.01292817679558</v>
      </c>
      <c r="N22" s="2">
        <v>34564</v>
      </c>
      <c r="O22" s="2">
        <v>41699</v>
      </c>
      <c r="P22" s="3">
        <f t="shared" si="1"/>
        <v>1.2064286540909617</v>
      </c>
      <c r="Q22" s="2">
        <v>52074</v>
      </c>
      <c r="R22" s="2">
        <v>20605</v>
      </c>
      <c r="S22" s="3">
        <f t="shared" si="2"/>
        <v>0.39568690709375121</v>
      </c>
    </row>
    <row r="23" spans="4:19" x14ac:dyDescent="0.25">
      <c r="D23" s="1" t="s">
        <v>22</v>
      </c>
      <c r="E23" s="2">
        <v>77210</v>
      </c>
      <c r="F23" s="2">
        <v>55238.04</v>
      </c>
      <c r="G23" s="3">
        <v>0.71542598109053235</v>
      </c>
      <c r="H23" s="2">
        <v>93600</v>
      </c>
      <c r="I23" s="4">
        <v>37499.49</v>
      </c>
      <c r="J23" s="3">
        <v>0.40063557692307689</v>
      </c>
      <c r="K23" s="2">
        <v>84763</v>
      </c>
      <c r="L23" s="2">
        <v>30585</v>
      </c>
      <c r="M23" s="3">
        <f t="shared" si="0"/>
        <v>0.36082960725788377</v>
      </c>
      <c r="N23" s="2">
        <v>88840</v>
      </c>
      <c r="O23" s="2">
        <v>48470</v>
      </c>
      <c r="P23" s="3">
        <f t="shared" si="1"/>
        <v>0.54558757316524087</v>
      </c>
      <c r="Q23" s="2">
        <v>87751</v>
      </c>
      <c r="R23" s="2">
        <v>7433</v>
      </c>
      <c r="S23" s="3">
        <f t="shared" si="2"/>
        <v>8.4705587400713378E-2</v>
      </c>
    </row>
    <row r="24" spans="4:19" x14ac:dyDescent="0.25">
      <c r="D24" s="1" t="s">
        <v>23</v>
      </c>
      <c r="E24" s="2">
        <v>39490</v>
      </c>
      <c r="F24" s="2">
        <v>13224.69</v>
      </c>
      <c r="G24" s="3">
        <v>0.33488706001519375</v>
      </c>
      <c r="H24" s="2">
        <v>39910</v>
      </c>
      <c r="I24" s="4">
        <v>13245.21</v>
      </c>
      <c r="J24" s="3">
        <v>0.33187697318967674</v>
      </c>
      <c r="K24" s="2">
        <v>34644</v>
      </c>
      <c r="L24" s="2">
        <v>31473</v>
      </c>
      <c r="M24" s="3">
        <f t="shared" si="0"/>
        <v>0.90846899896085898</v>
      </c>
      <c r="N24" s="2">
        <v>62675</v>
      </c>
      <c r="O24" s="2">
        <v>77693</v>
      </c>
      <c r="P24" s="3">
        <f t="shared" si="1"/>
        <v>1.2396170721978461</v>
      </c>
      <c r="Q24" s="2">
        <v>59978</v>
      </c>
      <c r="R24" s="2">
        <v>20170</v>
      </c>
      <c r="S24" s="3">
        <f t="shared" si="2"/>
        <v>0.33628997299009639</v>
      </c>
    </row>
    <row r="25" spans="4:19" x14ac:dyDescent="0.25">
      <c r="D25" s="1" t="s">
        <v>24</v>
      </c>
      <c r="E25" s="2">
        <v>36163</v>
      </c>
      <c r="F25" s="2">
        <v>119852.01</v>
      </c>
      <c r="G25" s="3">
        <v>3.3142164643420067</v>
      </c>
      <c r="H25" s="2">
        <v>5665</v>
      </c>
      <c r="I25" s="4">
        <v>4978.71</v>
      </c>
      <c r="J25" s="3">
        <v>0.87885436893203883</v>
      </c>
      <c r="K25" s="2">
        <v>6175</v>
      </c>
      <c r="L25" s="2">
        <v>6471</v>
      </c>
      <c r="M25" s="3">
        <f t="shared" si="0"/>
        <v>1.0479352226720648</v>
      </c>
      <c r="N25" s="2">
        <v>30616</v>
      </c>
      <c r="O25" s="2">
        <v>42554</v>
      </c>
      <c r="P25" s="3">
        <f t="shared" si="1"/>
        <v>1.3899268356414947</v>
      </c>
      <c r="Q25" s="2">
        <v>273056</v>
      </c>
      <c r="R25" s="2">
        <v>46655</v>
      </c>
      <c r="S25" s="3">
        <f t="shared" si="2"/>
        <v>0.17086238720262512</v>
      </c>
    </row>
    <row r="26" spans="4:19" x14ac:dyDescent="0.25">
      <c r="D26" s="1" t="s">
        <v>25</v>
      </c>
      <c r="E26" s="2">
        <v>20127</v>
      </c>
      <c r="F26" s="2">
        <v>19410.12</v>
      </c>
      <c r="G26" s="3">
        <v>0.96438217320017883</v>
      </c>
      <c r="H26" s="2">
        <v>21324</v>
      </c>
      <c r="I26" s="4">
        <v>33585.300000000003</v>
      </c>
      <c r="J26" s="3">
        <v>1.5750000000000002</v>
      </c>
      <c r="K26" s="2">
        <v>35261</v>
      </c>
      <c r="L26" s="2">
        <v>35550</v>
      </c>
      <c r="M26" s="3">
        <f t="shared" si="0"/>
        <v>1.008196023935793</v>
      </c>
      <c r="N26" s="2">
        <v>21606</v>
      </c>
      <c r="O26" s="2">
        <v>46129</v>
      </c>
      <c r="P26" s="3">
        <f t="shared" si="1"/>
        <v>2.1350087938535594</v>
      </c>
      <c r="Q26" s="2">
        <v>17020</v>
      </c>
      <c r="R26" s="2">
        <v>17973</v>
      </c>
      <c r="S26" s="3">
        <f t="shared" si="2"/>
        <v>1.0559929494712104</v>
      </c>
    </row>
    <row r="27" spans="4:19" x14ac:dyDescent="0.25">
      <c r="D27" s="1" t="s">
        <v>26</v>
      </c>
      <c r="E27" s="2">
        <v>149338</v>
      </c>
      <c r="F27" s="2">
        <v>90926.46</v>
      </c>
      <c r="G27" s="3">
        <v>0.60886351765793034</v>
      </c>
      <c r="H27" s="2">
        <v>133408</v>
      </c>
      <c r="I27" s="4">
        <v>92099.07</v>
      </c>
      <c r="J27" s="3">
        <v>0.69035642540177511</v>
      </c>
      <c r="K27" s="2">
        <v>139090</v>
      </c>
      <c r="L27" s="2">
        <v>62477</v>
      </c>
      <c r="M27" s="3">
        <f t="shared" si="0"/>
        <v>0.44918398159465095</v>
      </c>
      <c r="N27" s="2">
        <v>125652</v>
      </c>
      <c r="O27" s="2">
        <v>121682</v>
      </c>
      <c r="P27" s="3">
        <f t="shared" si="1"/>
        <v>0.96840480056027756</v>
      </c>
      <c r="Q27" s="2">
        <v>86252</v>
      </c>
      <c r="R27" s="2">
        <v>76144</v>
      </c>
      <c r="S27" s="3">
        <f t="shared" si="2"/>
        <v>0.88280851458516907</v>
      </c>
    </row>
    <row r="28" spans="4:19" x14ac:dyDescent="0.25">
      <c r="D28" s="1" t="s">
        <v>27</v>
      </c>
      <c r="E28" s="2">
        <v>102825</v>
      </c>
      <c r="F28" s="2">
        <v>71782.47</v>
      </c>
      <c r="G28" s="3">
        <v>0.69810328227571117</v>
      </c>
      <c r="H28" s="2">
        <v>183338</v>
      </c>
      <c r="I28" s="4">
        <v>82783.62</v>
      </c>
      <c r="J28" s="3">
        <v>0.45153552455028417</v>
      </c>
      <c r="K28" s="2">
        <v>181089</v>
      </c>
      <c r="L28" s="2">
        <v>77440</v>
      </c>
      <c r="M28" s="3">
        <f t="shared" si="0"/>
        <v>0.42763503028897393</v>
      </c>
      <c r="N28" s="2">
        <v>129854</v>
      </c>
      <c r="O28" s="2">
        <v>131812</v>
      </c>
      <c r="P28" s="3">
        <f t="shared" si="1"/>
        <v>1.0150784727463151</v>
      </c>
      <c r="Q28" s="2">
        <v>132320</v>
      </c>
      <c r="R28" s="2">
        <v>73384</v>
      </c>
      <c r="S28" s="3">
        <f t="shared" si="2"/>
        <v>0.5545949214026602</v>
      </c>
    </row>
    <row r="29" spans="4:19" x14ac:dyDescent="0.25">
      <c r="D29" s="1" t="s">
        <v>28</v>
      </c>
      <c r="E29" s="2">
        <v>215</v>
      </c>
      <c r="F29" s="2">
        <f>-G293</f>
        <v>-8.1999999999999993</v>
      </c>
      <c r="G29" s="3">
        <v>0</v>
      </c>
      <c r="H29" s="2">
        <v>1987</v>
      </c>
      <c r="I29" s="4">
        <v>1324.71</v>
      </c>
      <c r="J29" s="3">
        <v>0.6666884750880725</v>
      </c>
      <c r="K29" s="2">
        <v>2682</v>
      </c>
      <c r="L29" s="2">
        <v>1609</v>
      </c>
      <c r="M29" s="3">
        <f t="shared" si="0"/>
        <v>0.59992542878448918</v>
      </c>
      <c r="N29" s="2">
        <v>788</v>
      </c>
      <c r="O29" s="2">
        <v>278</v>
      </c>
      <c r="P29" s="3">
        <f t="shared" si="1"/>
        <v>0.35279187817258884</v>
      </c>
      <c r="Q29" s="2">
        <v>780</v>
      </c>
      <c r="R29" s="2">
        <v>380</v>
      </c>
      <c r="S29" s="3">
        <f t="shared" si="2"/>
        <v>0.48717948717948717</v>
      </c>
    </row>
    <row r="30" spans="4:19" x14ac:dyDescent="0.25">
      <c r="D30" s="1" t="s">
        <v>29</v>
      </c>
      <c r="E30" s="2">
        <v>274</v>
      </c>
      <c r="F30" s="2">
        <v>214.38</v>
      </c>
      <c r="G30" s="3">
        <v>0.78240875912408758</v>
      </c>
      <c r="H30" s="2">
        <v>990</v>
      </c>
      <c r="I30" s="4">
        <v>987.48</v>
      </c>
      <c r="J30" s="3">
        <v>0.99745454545454548</v>
      </c>
      <c r="K30" s="2">
        <v>1571</v>
      </c>
      <c r="L30" s="2">
        <v>1582</v>
      </c>
      <c r="M30" s="3">
        <f t="shared" si="0"/>
        <v>1.0070019096117122</v>
      </c>
      <c r="N30" s="2">
        <v>631</v>
      </c>
      <c r="O30" s="2">
        <v>646</v>
      </c>
      <c r="P30" s="3">
        <f t="shared" si="1"/>
        <v>1.0237717908082409</v>
      </c>
      <c r="Q30" s="2">
        <v>537</v>
      </c>
      <c r="R30" s="2">
        <v>282</v>
      </c>
      <c r="S30" s="3">
        <f t="shared" si="2"/>
        <v>0.52513966480446927</v>
      </c>
    </row>
    <row r="31" spans="4:19" x14ac:dyDescent="0.25">
      <c r="D31" s="1" t="s">
        <v>30</v>
      </c>
      <c r="E31" s="2">
        <v>96244</v>
      </c>
      <c r="F31" s="2">
        <v>142498.71</v>
      </c>
      <c r="G31" s="3">
        <v>1.480598374963634</v>
      </c>
      <c r="H31" s="2">
        <v>95594</v>
      </c>
      <c r="I31" s="4">
        <v>92646.45</v>
      </c>
      <c r="J31" s="3">
        <v>0.96916595183798149</v>
      </c>
      <c r="K31" s="2">
        <v>110489</v>
      </c>
      <c r="L31" s="2">
        <v>111955</v>
      </c>
      <c r="M31" s="3">
        <f t="shared" si="0"/>
        <v>1.0132682891509561</v>
      </c>
      <c r="N31" s="2">
        <v>91106</v>
      </c>
      <c r="O31" s="2">
        <v>106046</v>
      </c>
      <c r="P31" s="3">
        <f t="shared" si="1"/>
        <v>1.1639848089039142</v>
      </c>
      <c r="Q31" s="2">
        <v>79798</v>
      </c>
      <c r="R31" s="2">
        <v>89570</v>
      </c>
      <c r="S31" s="3">
        <f t="shared" si="2"/>
        <v>1.1224592095039976</v>
      </c>
    </row>
    <row r="32" spans="4:19" x14ac:dyDescent="0.25">
      <c r="D32" s="1" t="s">
        <v>31</v>
      </c>
      <c r="E32" s="2">
        <v>78580</v>
      </c>
      <c r="F32" s="2">
        <v>97513.02</v>
      </c>
      <c r="G32" s="3">
        <v>1.2409394247900229</v>
      </c>
      <c r="H32" s="2">
        <v>54974</v>
      </c>
      <c r="I32" s="4">
        <v>42155.01</v>
      </c>
      <c r="J32" s="3">
        <v>0.76681722268708852</v>
      </c>
      <c r="K32" s="2">
        <v>67485</v>
      </c>
      <c r="L32" s="2">
        <v>83703</v>
      </c>
      <c r="M32" s="3">
        <f t="shared" si="0"/>
        <v>1.2403200711269171</v>
      </c>
      <c r="N32" s="2">
        <v>65583</v>
      </c>
      <c r="O32" s="2">
        <v>149296</v>
      </c>
      <c r="P32" s="3">
        <f t="shared" si="1"/>
        <v>2.2764435905646279</v>
      </c>
      <c r="Q32" s="2">
        <v>37989</v>
      </c>
      <c r="R32" s="2">
        <v>35199.97</v>
      </c>
      <c r="S32" s="3">
        <f t="shared" si="2"/>
        <v>0.92658322145884342</v>
      </c>
    </row>
    <row r="33" spans="4:19" x14ac:dyDescent="0.25">
      <c r="D33" s="1" t="s">
        <v>32</v>
      </c>
      <c r="E33" s="2">
        <v>1003</v>
      </c>
      <c r="F33" s="2">
        <v>450.9</v>
      </c>
      <c r="G33" s="3">
        <v>0.44955134596211366</v>
      </c>
      <c r="H33" s="2">
        <v>1001</v>
      </c>
      <c r="I33" s="4">
        <v>405.81</v>
      </c>
      <c r="J33" s="3">
        <v>0.40540459540459539</v>
      </c>
      <c r="K33" s="2">
        <v>653</v>
      </c>
      <c r="L33" s="2">
        <v>338</v>
      </c>
      <c r="M33" s="3">
        <f t="shared" si="0"/>
        <v>0.51761102603369069</v>
      </c>
      <c r="N33" s="2">
        <v>672</v>
      </c>
      <c r="O33" s="2">
        <v>522</v>
      </c>
      <c r="P33" s="3">
        <f t="shared" si="1"/>
        <v>0.7767857142857143</v>
      </c>
      <c r="Q33" s="2">
        <v>860</v>
      </c>
      <c r="R33" s="2">
        <v>86</v>
      </c>
      <c r="S33" s="3">
        <f t="shared" si="2"/>
        <v>0.1</v>
      </c>
    </row>
    <row r="34" spans="4:19" x14ac:dyDescent="0.25">
      <c r="D34" s="1" t="s">
        <v>33</v>
      </c>
      <c r="E34" s="2">
        <v>56654</v>
      </c>
      <c r="F34" s="2">
        <v>50462.28</v>
      </c>
      <c r="G34" s="3">
        <v>0.89070992339464117</v>
      </c>
      <c r="H34" s="2">
        <v>61416</v>
      </c>
      <c r="I34" s="4">
        <v>56852.73</v>
      </c>
      <c r="J34" s="3">
        <v>0.92569900351699885</v>
      </c>
      <c r="K34" s="2">
        <v>61543</v>
      </c>
      <c r="L34" s="2">
        <v>52266</v>
      </c>
      <c r="M34" s="3">
        <f t="shared" si="0"/>
        <v>0.8492598670848025</v>
      </c>
      <c r="N34" s="2">
        <v>64484</v>
      </c>
      <c r="O34" s="2">
        <v>71149</v>
      </c>
      <c r="P34" s="3">
        <f t="shared" si="1"/>
        <v>1.1033589727684388</v>
      </c>
      <c r="Q34" s="2">
        <v>64746</v>
      </c>
      <c r="R34" s="2">
        <v>48054</v>
      </c>
      <c r="S34" s="3">
        <f t="shared" si="2"/>
        <v>0.74219256788064125</v>
      </c>
    </row>
    <row r="35" spans="4:19" x14ac:dyDescent="0.25">
      <c r="D35" s="1" t="s">
        <v>34</v>
      </c>
      <c r="E35" s="2">
        <v>1018</v>
      </c>
      <c r="F35" s="2">
        <v>851.58</v>
      </c>
      <c r="G35" s="3">
        <v>0.83652259332023582</v>
      </c>
      <c r="H35" s="2">
        <v>1017</v>
      </c>
      <c r="I35" s="4">
        <v>802.17</v>
      </c>
      <c r="J35" s="3">
        <v>0.78876106194690265</v>
      </c>
      <c r="K35" s="2">
        <v>913</v>
      </c>
      <c r="L35" s="2">
        <v>740</v>
      </c>
      <c r="M35" s="3">
        <f t="shared" si="0"/>
        <v>0.81051478641840091</v>
      </c>
      <c r="N35" s="2">
        <v>919</v>
      </c>
      <c r="O35" s="2">
        <v>1157</v>
      </c>
      <c r="P35" s="3">
        <f t="shared" si="1"/>
        <v>1.2589771490750816</v>
      </c>
      <c r="Q35" s="2">
        <v>954</v>
      </c>
      <c r="R35" s="2">
        <v>1049</v>
      </c>
      <c r="S35" s="3">
        <f t="shared" si="2"/>
        <v>1.09958071278826</v>
      </c>
    </row>
    <row r="36" spans="4:19" x14ac:dyDescent="0.25">
      <c r="D36" s="1" t="s">
        <v>35</v>
      </c>
      <c r="E36" s="2">
        <v>89649</v>
      </c>
      <c r="F36" s="2">
        <v>298973.78999999998</v>
      </c>
      <c r="G36" s="3">
        <v>3.3349372552956527</v>
      </c>
      <c r="H36" s="2">
        <v>90690</v>
      </c>
      <c r="I36" s="4">
        <v>231411.6</v>
      </c>
      <c r="J36" s="3">
        <v>2.5516771419120081</v>
      </c>
      <c r="K36" s="2">
        <v>86504</v>
      </c>
      <c r="L36" s="2">
        <v>158914</v>
      </c>
      <c r="M36" s="3">
        <f t="shared" si="0"/>
        <v>1.837071118098585</v>
      </c>
      <c r="N36" s="2">
        <v>73191</v>
      </c>
      <c r="O36" s="2">
        <v>114687</v>
      </c>
      <c r="P36" s="3">
        <f t="shared" si="1"/>
        <v>1.5669549534778866</v>
      </c>
      <c r="Q36" s="2">
        <v>88021</v>
      </c>
      <c r="R36" s="2">
        <v>207404</v>
      </c>
      <c r="S36" s="3">
        <f t="shared" si="2"/>
        <v>2.3563013371808998</v>
      </c>
    </row>
    <row r="37" spans="4:19" x14ac:dyDescent="0.25">
      <c r="D37" s="1" t="s">
        <v>36</v>
      </c>
      <c r="E37" s="2">
        <v>73552</v>
      </c>
      <c r="F37" s="2">
        <v>217359.72</v>
      </c>
      <c r="G37" s="3">
        <v>2.9551843593648033</v>
      </c>
      <c r="H37" s="2">
        <v>70519</v>
      </c>
      <c r="I37" s="4">
        <v>170033.76</v>
      </c>
      <c r="J37" s="3">
        <v>2.4111765623449002</v>
      </c>
      <c r="K37" s="2">
        <v>74045</v>
      </c>
      <c r="L37" s="2">
        <v>167219</v>
      </c>
      <c r="M37" s="3">
        <f t="shared" si="0"/>
        <v>2.2583428995880883</v>
      </c>
      <c r="N37" s="2">
        <v>67593</v>
      </c>
      <c r="O37" s="2">
        <v>189229</v>
      </c>
      <c r="P37" s="3">
        <f t="shared" si="1"/>
        <v>2.7995354548547926</v>
      </c>
      <c r="Q37" s="2">
        <v>69933</v>
      </c>
      <c r="R37" s="2">
        <v>204437</v>
      </c>
      <c r="S37" s="3">
        <f t="shared" si="2"/>
        <v>2.9233266126149315</v>
      </c>
    </row>
    <row r="38" spans="4:19" x14ac:dyDescent="0.25">
      <c r="D38" s="1" t="s">
        <v>37</v>
      </c>
      <c r="E38" s="2">
        <v>109940</v>
      </c>
      <c r="F38" s="2">
        <v>184295.34</v>
      </c>
      <c r="G38" s="3">
        <v>1.6763265417500455</v>
      </c>
      <c r="H38" s="2">
        <v>113550</v>
      </c>
      <c r="I38" s="4">
        <v>314411.67</v>
      </c>
      <c r="J38" s="3">
        <v>2.7689270805812418</v>
      </c>
      <c r="K38" s="2">
        <v>112079</v>
      </c>
      <c r="L38" s="2">
        <v>267769</v>
      </c>
      <c r="M38" s="3">
        <f t="shared" si="0"/>
        <v>2.3891094674292241</v>
      </c>
      <c r="N38" s="2">
        <v>124999</v>
      </c>
      <c r="O38" s="2">
        <v>201348</v>
      </c>
      <c r="P38" s="3">
        <f t="shared" si="1"/>
        <v>1.610796886375091</v>
      </c>
      <c r="Q38" s="2">
        <v>103500</v>
      </c>
      <c r="R38" s="2">
        <v>242735</v>
      </c>
      <c r="S38" s="3">
        <f t="shared" si="2"/>
        <v>2.3452657004830919</v>
      </c>
    </row>
    <row r="39" spans="4:19" x14ac:dyDescent="0.25">
      <c r="D39" s="1" t="s">
        <v>38</v>
      </c>
      <c r="E39" s="2">
        <v>54820</v>
      </c>
      <c r="F39" s="2">
        <v>97513.11</v>
      </c>
      <c r="G39" s="3">
        <v>1.7787871214885078</v>
      </c>
      <c r="H39" s="2">
        <v>53270</v>
      </c>
      <c r="I39" s="4">
        <v>62421.75</v>
      </c>
      <c r="J39" s="3">
        <v>1.1717993241974844</v>
      </c>
      <c r="K39" s="2">
        <v>35549</v>
      </c>
      <c r="L39" s="2">
        <v>41115</v>
      </c>
      <c r="M39" s="3">
        <f t="shared" si="0"/>
        <v>1.1565726180764579</v>
      </c>
      <c r="N39" s="2">
        <v>40989</v>
      </c>
      <c r="O39" s="2">
        <v>61547</v>
      </c>
      <c r="P39" s="3">
        <f t="shared" si="1"/>
        <v>1.5015491961257899</v>
      </c>
      <c r="Q39" s="2">
        <v>41689</v>
      </c>
      <c r="R39" s="2">
        <v>55492</v>
      </c>
      <c r="S39" s="3">
        <f t="shared" si="2"/>
        <v>1.3310945333301349</v>
      </c>
    </row>
    <row r="40" spans="4:19" x14ac:dyDescent="0.25">
      <c r="D40" s="1" t="s">
        <v>39</v>
      </c>
      <c r="E40" s="2">
        <v>19588</v>
      </c>
      <c r="F40" s="2">
        <v>27441.81</v>
      </c>
      <c r="G40" s="3">
        <v>1.40095007147233</v>
      </c>
      <c r="H40" s="2">
        <v>10490</v>
      </c>
      <c r="I40" s="4">
        <v>15682.95</v>
      </c>
      <c r="J40" s="3">
        <v>1.4950381315538608</v>
      </c>
      <c r="K40" s="2">
        <v>10366</v>
      </c>
      <c r="L40" s="2">
        <v>13103.19</v>
      </c>
      <c r="M40" s="3">
        <f t="shared" si="0"/>
        <v>1.2640546015820953</v>
      </c>
      <c r="N40" s="2">
        <v>17537</v>
      </c>
      <c r="O40" s="2">
        <v>26035</v>
      </c>
      <c r="P40" s="3">
        <f t="shared" si="1"/>
        <v>1.4845754690083823</v>
      </c>
      <c r="Q40" s="2">
        <v>16290</v>
      </c>
      <c r="R40" s="2">
        <v>20484</v>
      </c>
      <c r="S40" s="3">
        <f t="shared" si="2"/>
        <v>1.2574585635359117</v>
      </c>
    </row>
    <row r="41" spans="4:19" x14ac:dyDescent="0.25">
      <c r="D41" s="1" t="s">
        <v>40</v>
      </c>
      <c r="E41" s="2">
        <v>33593</v>
      </c>
      <c r="F41" s="2">
        <v>26066.52</v>
      </c>
      <c r="G41" s="3">
        <v>0.77595094216056915</v>
      </c>
      <c r="H41" s="2">
        <v>61416</v>
      </c>
      <c r="I41" s="4">
        <v>48166.92</v>
      </c>
      <c r="J41" s="3">
        <v>0.78427315357561544</v>
      </c>
      <c r="K41" s="2">
        <v>61543</v>
      </c>
      <c r="L41" s="2">
        <v>44280.99</v>
      </c>
      <c r="M41" s="3">
        <f t="shared" si="0"/>
        <v>0.71951302341452317</v>
      </c>
      <c r="N41" s="2">
        <v>29054</v>
      </c>
      <c r="O41" s="2">
        <v>38404</v>
      </c>
      <c r="P41" s="3">
        <f t="shared" si="1"/>
        <v>1.3218145522131204</v>
      </c>
      <c r="Q41" s="2">
        <v>23039</v>
      </c>
      <c r="R41" s="2">
        <v>12508</v>
      </c>
      <c r="S41" s="3">
        <f t="shared" si="2"/>
        <v>0.54290550805156479</v>
      </c>
    </row>
    <row r="42" spans="4:19" x14ac:dyDescent="0.25">
      <c r="D42" s="1" t="s">
        <v>41</v>
      </c>
      <c r="E42" s="2">
        <v>1227</v>
      </c>
      <c r="F42" s="2">
        <v>1024.2</v>
      </c>
      <c r="G42" s="3">
        <v>0.83471882640586803</v>
      </c>
      <c r="H42" s="2">
        <v>1265</v>
      </c>
      <c r="I42" s="4">
        <v>1648.53</v>
      </c>
      <c r="J42" s="3">
        <v>1.3031857707509882</v>
      </c>
      <c r="K42" s="2">
        <v>1973</v>
      </c>
      <c r="L42" s="2">
        <v>2063.79</v>
      </c>
      <c r="M42" s="3">
        <f t="shared" si="0"/>
        <v>1.0460162189559048</v>
      </c>
      <c r="N42" s="2">
        <v>3780</v>
      </c>
      <c r="O42" s="2">
        <v>724</v>
      </c>
      <c r="P42" s="3">
        <f t="shared" si="1"/>
        <v>0.19153439153439153</v>
      </c>
      <c r="Q42" s="2">
        <v>7391</v>
      </c>
      <c r="R42" s="2">
        <v>15750</v>
      </c>
      <c r="S42" s="3">
        <f t="shared" si="2"/>
        <v>2.1309700987687727</v>
      </c>
    </row>
    <row r="43" spans="4:19" x14ac:dyDescent="0.25">
      <c r="D43" s="1" t="s">
        <v>42</v>
      </c>
      <c r="E43" s="2">
        <v>76385</v>
      </c>
      <c r="F43" s="2">
        <v>97513.2</v>
      </c>
      <c r="G43" s="3">
        <v>1.2766014269817372</v>
      </c>
      <c r="H43" s="2">
        <v>72110</v>
      </c>
      <c r="I43" s="4">
        <v>115807.95</v>
      </c>
      <c r="J43" s="3">
        <v>1.6059901539314936</v>
      </c>
      <c r="K43" s="2">
        <v>78132</v>
      </c>
      <c r="L43" s="2">
        <v>123562.26</v>
      </c>
      <c r="M43" s="3">
        <f t="shared" si="0"/>
        <v>1.5814552296114268</v>
      </c>
      <c r="N43" s="2">
        <v>79036</v>
      </c>
      <c r="O43" s="2">
        <v>129139</v>
      </c>
      <c r="P43" s="3">
        <f t="shared" si="1"/>
        <v>1.6339263120603269</v>
      </c>
      <c r="Q43" s="2">
        <v>71410</v>
      </c>
      <c r="R43" s="2">
        <v>60496</v>
      </c>
      <c r="S43" s="3">
        <f t="shared" si="2"/>
        <v>0.84716426270830414</v>
      </c>
    </row>
    <row r="44" spans="4:19" x14ac:dyDescent="0.25">
      <c r="D44" s="1" t="s">
        <v>43</v>
      </c>
      <c r="E44" s="2">
        <v>13986</v>
      </c>
      <c r="F44" s="2">
        <v>5112.72</v>
      </c>
      <c r="G44" s="3">
        <v>0.36555984555984555</v>
      </c>
      <c r="H44" s="2">
        <v>15592</v>
      </c>
      <c r="I44" s="4">
        <v>16699.05</v>
      </c>
      <c r="J44" s="3">
        <v>1.0710011544381735</v>
      </c>
      <c r="K44" s="2">
        <v>653</v>
      </c>
      <c r="L44" s="2">
        <v>822.78</v>
      </c>
      <c r="M44" s="3">
        <f t="shared" si="0"/>
        <v>1.26</v>
      </c>
      <c r="N44" s="2">
        <v>16623</v>
      </c>
      <c r="O44" s="2">
        <v>12292</v>
      </c>
      <c r="P44" s="3">
        <f t="shared" si="1"/>
        <v>0.73945737833122782</v>
      </c>
      <c r="Q44" s="2">
        <v>16508</v>
      </c>
      <c r="R44" s="2">
        <v>9519</v>
      </c>
      <c r="S44" s="3">
        <f t="shared" si="2"/>
        <v>0.57662951296341169</v>
      </c>
    </row>
    <row r="45" spans="4:19" x14ac:dyDescent="0.25">
      <c r="D45" s="1" t="s">
        <v>44</v>
      </c>
      <c r="E45" s="2">
        <v>6269</v>
      </c>
      <c r="F45" s="2">
        <v>5357.43</v>
      </c>
      <c r="G45" s="3">
        <v>0.85459084383474238</v>
      </c>
      <c r="H45" s="2">
        <v>8290</v>
      </c>
      <c r="I45" s="4">
        <v>9512.64</v>
      </c>
      <c r="J45" s="3">
        <v>1.1474837153196622</v>
      </c>
      <c r="K45" s="2">
        <v>9582</v>
      </c>
      <c r="L45" s="2">
        <v>11390.49</v>
      </c>
      <c r="M45" s="3">
        <f t="shared" si="0"/>
        <v>1.1887382592360676</v>
      </c>
      <c r="N45" s="2">
        <v>4598</v>
      </c>
      <c r="O45" s="2">
        <v>5408</v>
      </c>
      <c r="P45" s="3">
        <f t="shared" si="1"/>
        <v>1.176163549369291</v>
      </c>
      <c r="Q45" s="2">
        <v>6122</v>
      </c>
      <c r="R45" s="2">
        <v>8739</v>
      </c>
      <c r="S45" s="3">
        <f t="shared" si="2"/>
        <v>1.4274746814766417</v>
      </c>
    </row>
    <row r="46" spans="4:19" x14ac:dyDescent="0.25">
      <c r="D46" s="1" t="s">
        <v>45</v>
      </c>
      <c r="E46" s="2">
        <v>26779</v>
      </c>
      <c r="F46" s="2">
        <v>38191.769999999997</v>
      </c>
      <c r="G46" s="3">
        <v>1.4261835766832218</v>
      </c>
      <c r="H46" s="2">
        <v>30026</v>
      </c>
      <c r="I46" s="4">
        <v>24515.19</v>
      </c>
      <c r="J46" s="3">
        <v>0.81646539665623119</v>
      </c>
      <c r="K46" s="2">
        <v>29916</v>
      </c>
      <c r="L46" s="2">
        <v>25471.26</v>
      </c>
      <c r="M46" s="3">
        <f t="shared" si="0"/>
        <v>0.85142599277978337</v>
      </c>
      <c r="N46" s="2">
        <v>30985</v>
      </c>
      <c r="O46" s="2">
        <v>42938</v>
      </c>
      <c r="P46" s="3">
        <f t="shared" si="1"/>
        <v>1.3857673067613361</v>
      </c>
      <c r="Q46" s="2">
        <v>31010</v>
      </c>
      <c r="R46" s="2">
        <v>21964</v>
      </c>
      <c r="S46" s="3">
        <f t="shared" si="2"/>
        <v>0.70828764914543696</v>
      </c>
    </row>
    <row r="47" spans="4:19" x14ac:dyDescent="0.25">
      <c r="D47" s="1" t="s">
        <v>46</v>
      </c>
      <c r="E47" s="2">
        <v>104421</v>
      </c>
      <c r="F47" s="2">
        <v>432342.27</v>
      </c>
      <c r="G47" s="3">
        <v>4.1403766483753266</v>
      </c>
      <c r="H47" s="2">
        <v>105310</v>
      </c>
      <c r="I47" s="4">
        <v>425301.39</v>
      </c>
      <c r="J47" s="3">
        <v>4.0385660431108157</v>
      </c>
      <c r="K47" s="2">
        <v>106778</v>
      </c>
      <c r="L47" s="2">
        <v>451348.2</v>
      </c>
      <c r="M47" s="3">
        <f t="shared" si="0"/>
        <v>4.2269774672685383</v>
      </c>
      <c r="N47" s="2">
        <v>106800</v>
      </c>
      <c r="O47" s="2">
        <v>413415</v>
      </c>
      <c r="P47" s="3">
        <f t="shared" si="1"/>
        <v>3.8709269662921346</v>
      </c>
      <c r="Q47" s="2">
        <v>106303</v>
      </c>
      <c r="R47" s="2">
        <v>406434</v>
      </c>
      <c r="S47" s="3">
        <f t="shared" si="2"/>
        <v>3.8233539975353472</v>
      </c>
    </row>
    <row r="48" spans="4:19" x14ac:dyDescent="0.25">
      <c r="D48" s="1" t="s">
        <v>47</v>
      </c>
      <c r="E48" s="2">
        <v>2252</v>
      </c>
      <c r="F48" s="2">
        <v>3529.26</v>
      </c>
      <c r="G48" s="3">
        <v>1.5671669626998226</v>
      </c>
      <c r="H48" s="2">
        <v>1626</v>
      </c>
      <c r="I48" s="4">
        <v>3040.56</v>
      </c>
      <c r="J48" s="3">
        <v>1.8699630996309964</v>
      </c>
      <c r="K48" s="2">
        <v>1310</v>
      </c>
      <c r="L48" s="2">
        <v>2153.52</v>
      </c>
      <c r="M48" s="3">
        <f t="shared" si="0"/>
        <v>1.6439083969465649</v>
      </c>
      <c r="N48" s="2">
        <v>3842</v>
      </c>
      <c r="O48" s="2">
        <v>2428</v>
      </c>
      <c r="P48" s="3">
        <f t="shared" si="1"/>
        <v>0.63196251952108273</v>
      </c>
      <c r="Q48" s="2">
        <v>5962</v>
      </c>
      <c r="R48" s="2">
        <v>7091</v>
      </c>
      <c r="S48" s="3">
        <f t="shared" si="2"/>
        <v>1.1893659845689366</v>
      </c>
    </row>
    <row r="49" spans="4:19" x14ac:dyDescent="0.25">
      <c r="D49" s="1" t="s">
        <v>48</v>
      </c>
      <c r="E49" s="2">
        <v>91310</v>
      </c>
      <c r="F49" s="2">
        <v>257648.58</v>
      </c>
      <c r="G49" s="3">
        <v>2.8216907239075675</v>
      </c>
      <c r="H49" s="2">
        <v>88790</v>
      </c>
      <c r="I49" s="4">
        <v>363562.2</v>
      </c>
      <c r="J49" s="3">
        <v>4.0946300259038182</v>
      </c>
      <c r="K49" s="2">
        <v>96654</v>
      </c>
      <c r="L49" s="2">
        <v>380226.69</v>
      </c>
      <c r="M49" s="3">
        <f t="shared" si="0"/>
        <v>3.9338950276243092</v>
      </c>
      <c r="N49" s="2">
        <v>104078</v>
      </c>
      <c r="O49" s="2">
        <v>405121</v>
      </c>
      <c r="P49" s="3">
        <f t="shared" si="1"/>
        <v>3.8924748746132707</v>
      </c>
      <c r="Q49" s="2">
        <v>102753</v>
      </c>
      <c r="R49" s="2">
        <v>405440</v>
      </c>
      <c r="S49" s="3">
        <f t="shared" si="2"/>
        <v>3.9457728728114994</v>
      </c>
    </row>
    <row r="50" spans="4:19" x14ac:dyDescent="0.25">
      <c r="D50" s="1" t="s">
        <v>49</v>
      </c>
      <c r="E50" s="2">
        <v>18010</v>
      </c>
      <c r="F50" s="2">
        <v>27857.07</v>
      </c>
      <c r="G50" s="3">
        <v>1.5467556912826208</v>
      </c>
      <c r="H50" s="2">
        <v>24195</v>
      </c>
      <c r="I50" s="4">
        <v>36240.75</v>
      </c>
      <c r="J50" s="3">
        <v>1.4978611283323</v>
      </c>
      <c r="K50" s="2">
        <v>23772</v>
      </c>
      <c r="L50" s="2">
        <v>36605.07</v>
      </c>
      <c r="M50" s="3">
        <f t="shared" si="0"/>
        <v>1.5398397274103988</v>
      </c>
      <c r="N50" s="2">
        <v>35105</v>
      </c>
      <c r="O50" s="2">
        <v>43927</v>
      </c>
      <c r="P50" s="3">
        <f t="shared" si="1"/>
        <v>1.2513032331576699</v>
      </c>
      <c r="Q50" s="2">
        <v>35783</v>
      </c>
      <c r="R50" s="2">
        <v>50289</v>
      </c>
      <c r="S50" s="3">
        <f t="shared" si="2"/>
        <v>1.4053880334236928</v>
      </c>
    </row>
    <row r="51" spans="4:19" x14ac:dyDescent="0.25">
      <c r="D51" s="1" t="s">
        <v>50</v>
      </c>
      <c r="E51" s="2">
        <v>268</v>
      </c>
      <c r="F51" s="2">
        <v>191.25</v>
      </c>
      <c r="G51" s="3">
        <v>0.71361940298507465</v>
      </c>
      <c r="H51" s="2">
        <v>550</v>
      </c>
      <c r="I51" s="4">
        <v>374.85</v>
      </c>
      <c r="J51" s="3">
        <v>0.68154545454545457</v>
      </c>
      <c r="K51" s="2">
        <v>660</v>
      </c>
      <c r="L51" s="2">
        <v>111.69</v>
      </c>
      <c r="M51" s="3">
        <f t="shared" si="0"/>
        <v>0.16922727272727273</v>
      </c>
      <c r="N51" s="2">
        <v>84</v>
      </c>
      <c r="O51" s="2">
        <v>38</v>
      </c>
      <c r="P51" s="3">
        <f t="shared" si="1"/>
        <v>0.45238095238095238</v>
      </c>
      <c r="Q51" s="2">
        <v>0</v>
      </c>
      <c r="R51" s="2">
        <v>0</v>
      </c>
      <c r="S51" s="3">
        <v>0</v>
      </c>
    </row>
    <row r="52" spans="4:19" x14ac:dyDescent="0.25">
      <c r="D52" s="1" t="s">
        <v>51</v>
      </c>
      <c r="E52" s="2">
        <v>33035</v>
      </c>
      <c r="F52" s="2">
        <v>110673.81</v>
      </c>
      <c r="G52" s="3">
        <v>3.3501985772665352</v>
      </c>
      <c r="H52" s="2">
        <v>19380</v>
      </c>
      <c r="I52" s="4">
        <v>54745.74</v>
      </c>
      <c r="J52" s="3">
        <v>2.8248575851393189</v>
      </c>
      <c r="K52" s="2">
        <v>19748</v>
      </c>
      <c r="L52" s="2">
        <v>46341.27</v>
      </c>
      <c r="M52" s="3">
        <f t="shared" si="0"/>
        <v>2.3466310512456956</v>
      </c>
      <c r="N52" s="2">
        <v>33124</v>
      </c>
      <c r="O52" s="2">
        <v>60251</v>
      </c>
      <c r="P52" s="3">
        <f t="shared" si="1"/>
        <v>1.818953024996981</v>
      </c>
      <c r="Q52" s="2">
        <v>29143</v>
      </c>
      <c r="R52" s="2">
        <v>69151</v>
      </c>
      <c r="S52" s="3">
        <f t="shared" si="2"/>
        <v>2.3728167999176475</v>
      </c>
    </row>
    <row r="53" spans="4:19" x14ac:dyDescent="0.25">
      <c r="D53" s="6" t="s">
        <v>52</v>
      </c>
      <c r="E53" s="7">
        <f>SUM(E6:E52)</f>
        <v>2159321</v>
      </c>
      <c r="F53" s="7">
        <f>SUM(F6:F52)</f>
        <v>3749871.5000000005</v>
      </c>
      <c r="G53" s="14">
        <f>AVERAGE(G6:G52)</f>
        <v>1.4897999040549128</v>
      </c>
      <c r="H53" s="6">
        <f t="shared" ref="H53:I53" si="3">SUM(H6:H52)</f>
        <v>2123140</v>
      </c>
      <c r="I53" s="8">
        <f t="shared" si="3"/>
        <v>3592687.7700000005</v>
      </c>
      <c r="J53" s="13">
        <f t="shared" ref="J53" si="4">AVERAGE(J6:J52)</f>
        <v>1.4954936445963187</v>
      </c>
      <c r="K53" s="7">
        <f t="shared" ref="K53:L53" si="5">SUM(K6:K52)</f>
        <v>2116142</v>
      </c>
      <c r="L53" s="7">
        <f t="shared" si="5"/>
        <v>3496079.1999999997</v>
      </c>
      <c r="M53" s="14">
        <f t="shared" ref="M53" si="6">AVERAGE(M6:M52)</f>
        <v>1.4163530740456536</v>
      </c>
      <c r="N53" s="7">
        <f t="shared" ref="N53:O53" si="7">SUM(N6:N52)</f>
        <v>2267152</v>
      </c>
      <c r="O53" s="7">
        <f t="shared" si="7"/>
        <v>3972614</v>
      </c>
      <c r="P53" s="14">
        <f t="shared" ref="P53" si="8">AVERAGE(P6:P52)</f>
        <v>1.4847322653312061</v>
      </c>
      <c r="Q53" s="7">
        <f t="shared" ref="Q53:R53" si="9">SUM(Q6:Q52)</f>
        <v>2337586</v>
      </c>
      <c r="R53" s="7">
        <f t="shared" si="9"/>
        <v>3339181.9699999997</v>
      </c>
      <c r="S53" s="18">
        <f t="shared" ref="S53" si="10">AVERAGE(S6:S52)</f>
        <v>1.2723924535532336</v>
      </c>
    </row>
    <row r="54" spans="4:19" x14ac:dyDescent="0.25">
      <c r="D54" s="1"/>
      <c r="E54" s="2"/>
      <c r="F54" s="2"/>
      <c r="G54" s="1"/>
      <c r="H54" s="2"/>
      <c r="I54" s="4"/>
      <c r="J54" s="1"/>
      <c r="K54" s="2"/>
      <c r="L54" s="2"/>
      <c r="M54" s="1"/>
      <c r="N54" s="1"/>
      <c r="O54" s="1"/>
      <c r="P54" s="1"/>
      <c r="Q54" s="1"/>
      <c r="R54" s="1"/>
      <c r="S54" s="1"/>
    </row>
    <row r="55" spans="4:19" x14ac:dyDescent="0.25">
      <c r="D55" s="6" t="s">
        <v>53</v>
      </c>
      <c r="E55" s="6"/>
      <c r="F55" s="6"/>
      <c r="G55" s="6"/>
      <c r="H55" s="6"/>
      <c r="I55" s="8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4:19" x14ac:dyDescent="0.25">
      <c r="D56" s="6"/>
      <c r="E56" s="6">
        <v>2012</v>
      </c>
      <c r="F56" s="6"/>
      <c r="G56" s="6"/>
      <c r="H56" s="6">
        <v>2013</v>
      </c>
      <c r="I56" s="4"/>
      <c r="J56" s="1"/>
      <c r="K56" s="6">
        <v>2014</v>
      </c>
      <c r="L56" s="6"/>
      <c r="M56" s="6"/>
      <c r="N56" s="6">
        <v>2015</v>
      </c>
      <c r="O56" s="6"/>
      <c r="P56" s="6"/>
      <c r="Q56" s="6">
        <v>2016</v>
      </c>
      <c r="R56" s="6"/>
      <c r="S56" s="6"/>
    </row>
    <row r="57" spans="4:19" x14ac:dyDescent="0.25">
      <c r="D57" s="6" t="s">
        <v>54</v>
      </c>
      <c r="E57" s="6" t="s">
        <v>1</v>
      </c>
      <c r="F57" s="6" t="s">
        <v>2</v>
      </c>
      <c r="G57" s="6" t="s">
        <v>76</v>
      </c>
      <c r="H57" s="6" t="s">
        <v>1</v>
      </c>
      <c r="I57" s="8" t="s">
        <v>2</v>
      </c>
      <c r="J57" s="6" t="s">
        <v>76</v>
      </c>
      <c r="K57" s="6" t="s">
        <v>1</v>
      </c>
      <c r="L57" s="6" t="s">
        <v>2</v>
      </c>
      <c r="M57" s="6" t="s">
        <v>76</v>
      </c>
      <c r="N57" s="6" t="s">
        <v>1</v>
      </c>
      <c r="O57" s="6" t="s">
        <v>2</v>
      </c>
      <c r="P57" s="6" t="s">
        <v>76</v>
      </c>
      <c r="Q57" s="6" t="s">
        <v>1</v>
      </c>
      <c r="R57" s="6" t="s">
        <v>2</v>
      </c>
      <c r="S57" s="6" t="s">
        <v>76</v>
      </c>
    </row>
    <row r="58" spans="4:19" x14ac:dyDescent="0.25">
      <c r="D58" s="6"/>
      <c r="E58" s="6" t="s">
        <v>3</v>
      </c>
      <c r="F58" s="6" t="s">
        <v>4</v>
      </c>
      <c r="G58" s="6"/>
      <c r="H58" s="6" t="s">
        <v>3</v>
      </c>
      <c r="I58" s="8" t="s">
        <v>4</v>
      </c>
      <c r="J58" s="6"/>
      <c r="K58" s="6" t="s">
        <v>3</v>
      </c>
      <c r="L58" s="6" t="s">
        <v>4</v>
      </c>
      <c r="M58" s="6"/>
      <c r="N58" s="6" t="s">
        <v>3</v>
      </c>
      <c r="O58" s="6" t="s">
        <v>4</v>
      </c>
      <c r="P58" s="6"/>
      <c r="Q58" s="6" t="s">
        <v>3</v>
      </c>
      <c r="R58" s="6" t="s">
        <v>4</v>
      </c>
      <c r="S58" s="6"/>
    </row>
    <row r="59" spans="4:19" x14ac:dyDescent="0.25">
      <c r="D59" s="1" t="s">
        <v>5</v>
      </c>
      <c r="E59" s="1">
        <v>17196</v>
      </c>
      <c r="F59" s="1">
        <v>7104.42</v>
      </c>
      <c r="G59" s="10">
        <v>0.41314375436147943</v>
      </c>
      <c r="H59" s="1">
        <v>17756</v>
      </c>
      <c r="I59" s="4">
        <v>15122.97</v>
      </c>
      <c r="J59" s="10">
        <v>0.85171040774949314</v>
      </c>
      <c r="K59" s="2">
        <v>17788</v>
      </c>
      <c r="L59" s="1">
        <v>15155</v>
      </c>
      <c r="M59" s="11">
        <f>L59/K59</f>
        <v>0.85197886215426133</v>
      </c>
      <c r="N59" s="2">
        <v>15669</v>
      </c>
      <c r="O59" s="2">
        <v>11034</v>
      </c>
      <c r="P59" s="10">
        <f>O59/N59</f>
        <v>0.70419299253302703</v>
      </c>
      <c r="Q59" s="2">
        <v>17957</v>
      </c>
      <c r="R59" s="2">
        <v>7396</v>
      </c>
      <c r="S59" s="10">
        <f>R59/Q59</f>
        <v>0.41187280726179204</v>
      </c>
    </row>
    <row r="60" spans="4:19" x14ac:dyDescent="0.25">
      <c r="D60" s="1" t="s">
        <v>6</v>
      </c>
      <c r="E60" s="1">
        <v>19138</v>
      </c>
      <c r="F60" s="1">
        <v>11212.2</v>
      </c>
      <c r="G60" s="10">
        <v>0.585860591493364</v>
      </c>
      <c r="H60" s="1">
        <v>20204</v>
      </c>
      <c r="I60" s="4">
        <v>10305</v>
      </c>
      <c r="J60" s="10">
        <v>0.51004751534349635</v>
      </c>
      <c r="K60" s="2">
        <v>31857</v>
      </c>
      <c r="L60" s="1">
        <v>21480</v>
      </c>
      <c r="M60" s="11">
        <f t="shared" ref="M60:M105" si="11">L60/K60</f>
        <v>0.67426311328750355</v>
      </c>
      <c r="N60" s="2">
        <v>39002</v>
      </c>
      <c r="O60" s="2">
        <v>50141</v>
      </c>
      <c r="P60" s="10">
        <f t="shared" ref="P60:P105" si="12">O60/N60</f>
        <v>1.2856007384236705</v>
      </c>
      <c r="Q60" s="2">
        <v>26507</v>
      </c>
      <c r="R60" s="2">
        <v>41217</v>
      </c>
      <c r="S60" s="10">
        <f t="shared" ref="S60:S105" si="13">R60/Q60</f>
        <v>1.5549477496510355</v>
      </c>
    </row>
    <row r="61" spans="4:19" x14ac:dyDescent="0.25">
      <c r="D61" s="1" t="s">
        <v>7</v>
      </c>
      <c r="E61" s="1">
        <v>61715</v>
      </c>
      <c r="F61" s="1">
        <v>38130.300000000003</v>
      </c>
      <c r="G61" s="10">
        <v>0.61784493235032012</v>
      </c>
      <c r="H61" s="1">
        <v>62567</v>
      </c>
      <c r="I61" s="4">
        <v>63529.02</v>
      </c>
      <c r="J61" s="10">
        <v>1.015375837102626</v>
      </c>
      <c r="K61" s="2">
        <v>57578</v>
      </c>
      <c r="L61" s="1">
        <v>71018</v>
      </c>
      <c r="M61" s="11">
        <f t="shared" si="11"/>
        <v>1.23342248775574</v>
      </c>
      <c r="N61" s="2">
        <v>77367</v>
      </c>
      <c r="O61" s="2">
        <v>61051</v>
      </c>
      <c r="P61" s="10">
        <f t="shared" si="12"/>
        <v>0.78910905166285372</v>
      </c>
      <c r="Q61" s="2">
        <v>77662</v>
      </c>
      <c r="R61" s="2">
        <v>53766</v>
      </c>
      <c r="S61" s="10">
        <f t="shared" si="13"/>
        <v>0.69230769230769229</v>
      </c>
    </row>
    <row r="62" spans="4:19" x14ac:dyDescent="0.25">
      <c r="D62" s="1" t="s">
        <v>8</v>
      </c>
      <c r="E62" s="1">
        <v>19245</v>
      </c>
      <c r="F62" s="1">
        <v>9544.5</v>
      </c>
      <c r="G62" s="10">
        <v>0.49594699922057678</v>
      </c>
      <c r="H62" s="1">
        <v>20510</v>
      </c>
      <c r="I62" s="4">
        <v>32569.02</v>
      </c>
      <c r="J62" s="10">
        <v>1.5879580692345199</v>
      </c>
      <c r="K62" s="2">
        <v>19100</v>
      </c>
      <c r="L62" s="1">
        <v>18418</v>
      </c>
      <c r="M62" s="11">
        <f t="shared" si="11"/>
        <v>0.96429319371727751</v>
      </c>
      <c r="N62" s="2">
        <v>27351</v>
      </c>
      <c r="O62" s="2">
        <v>36422</v>
      </c>
      <c r="P62" s="10">
        <f t="shared" si="12"/>
        <v>1.331651493546854</v>
      </c>
      <c r="Q62" s="2">
        <v>20709</v>
      </c>
      <c r="R62" s="2">
        <v>13952</v>
      </c>
      <c r="S62" s="10">
        <f t="shared" si="13"/>
        <v>0.6737167415133517</v>
      </c>
    </row>
    <row r="63" spans="4:19" x14ac:dyDescent="0.25">
      <c r="D63" s="1" t="s">
        <v>55</v>
      </c>
      <c r="E63" s="1">
        <v>20241</v>
      </c>
      <c r="F63" s="1">
        <v>17841.689999999999</v>
      </c>
      <c r="G63" s="10">
        <v>0.8814628723877278</v>
      </c>
      <c r="H63" s="1">
        <v>15206</v>
      </c>
      <c r="I63" s="4">
        <v>13954.5</v>
      </c>
      <c r="J63" s="10">
        <v>0.91769696172563464</v>
      </c>
      <c r="K63" s="2">
        <v>14894</v>
      </c>
      <c r="L63" s="1">
        <v>13964</v>
      </c>
      <c r="M63" s="11">
        <f t="shared" si="11"/>
        <v>0.93755874848932452</v>
      </c>
      <c r="N63" s="2">
        <v>14873</v>
      </c>
      <c r="O63" s="2">
        <v>16355</v>
      </c>
      <c r="P63" s="10">
        <f t="shared" si="12"/>
        <v>1.0996436495663282</v>
      </c>
      <c r="Q63" s="2">
        <v>19930</v>
      </c>
      <c r="R63" s="2">
        <v>15271</v>
      </c>
      <c r="S63" s="10">
        <f t="shared" si="13"/>
        <v>0.76623181133968887</v>
      </c>
    </row>
    <row r="64" spans="4:19" x14ac:dyDescent="0.25">
      <c r="D64" s="1" t="s">
        <v>10</v>
      </c>
      <c r="E64" s="1">
        <v>23758</v>
      </c>
      <c r="F64" s="1">
        <v>15270.3</v>
      </c>
      <c r="G64" s="10">
        <v>0.64274349692735078</v>
      </c>
      <c r="H64" s="1">
        <v>19295</v>
      </c>
      <c r="I64" s="4">
        <v>21274.65</v>
      </c>
      <c r="J64" s="10">
        <v>1.1025991189427313</v>
      </c>
      <c r="K64" s="2">
        <v>20330</v>
      </c>
      <c r="L64" s="1">
        <v>16297</v>
      </c>
      <c r="M64" s="11">
        <f t="shared" si="11"/>
        <v>0.80162321692080674</v>
      </c>
      <c r="N64" s="2">
        <v>23191</v>
      </c>
      <c r="O64" s="2">
        <v>27288</v>
      </c>
      <c r="P64" s="10">
        <f t="shared" si="12"/>
        <v>1.176663360786512</v>
      </c>
      <c r="Q64" s="2">
        <v>12834</v>
      </c>
      <c r="R64" s="2">
        <v>8852</v>
      </c>
      <c r="S64" s="10">
        <f t="shared" si="13"/>
        <v>0.68973040361539661</v>
      </c>
    </row>
    <row r="65" spans="4:19" x14ac:dyDescent="0.25">
      <c r="D65" s="1" t="s">
        <v>11</v>
      </c>
      <c r="E65" s="1">
        <v>0</v>
      </c>
      <c r="F65" s="1">
        <v>0</v>
      </c>
      <c r="G65" s="10">
        <v>0</v>
      </c>
      <c r="H65" s="1">
        <v>0</v>
      </c>
      <c r="I65" s="4">
        <v>0</v>
      </c>
      <c r="J65" s="10">
        <v>0</v>
      </c>
      <c r="K65" s="1">
        <v>0</v>
      </c>
      <c r="L65" s="1">
        <v>0</v>
      </c>
      <c r="M65" s="11">
        <v>0</v>
      </c>
      <c r="N65" s="1">
        <v>78</v>
      </c>
      <c r="O65" s="1">
        <v>40</v>
      </c>
      <c r="P65" s="10">
        <f t="shared" si="12"/>
        <v>0.51282051282051277</v>
      </c>
      <c r="Q65" s="1">
        <v>40</v>
      </c>
      <c r="R65" s="1">
        <v>13</v>
      </c>
      <c r="S65" s="10">
        <f t="shared" si="13"/>
        <v>0.32500000000000001</v>
      </c>
    </row>
    <row r="66" spans="4:19" x14ac:dyDescent="0.25">
      <c r="D66" s="1" t="s">
        <v>56</v>
      </c>
      <c r="E66" s="1">
        <v>30675</v>
      </c>
      <c r="F66" s="1">
        <v>21242.7</v>
      </c>
      <c r="G66" s="10">
        <v>0.69250855745721274</v>
      </c>
      <c r="H66" s="1">
        <v>26333</v>
      </c>
      <c r="I66" s="4">
        <v>20931.93</v>
      </c>
      <c r="J66" s="10">
        <v>0.79489347966429957</v>
      </c>
      <c r="K66" s="2">
        <v>40583</v>
      </c>
      <c r="L66" s="1">
        <v>29453</v>
      </c>
      <c r="M66" s="11">
        <f t="shared" si="11"/>
        <v>0.72574723406352415</v>
      </c>
      <c r="N66" s="2">
        <v>102146</v>
      </c>
      <c r="O66" s="2">
        <v>55868</v>
      </c>
      <c r="P66" s="10">
        <f t="shared" si="12"/>
        <v>0.5469426115560081</v>
      </c>
      <c r="Q66" s="2">
        <v>36950</v>
      </c>
      <c r="R66" s="2">
        <v>29113</v>
      </c>
      <c r="S66" s="10">
        <f t="shared" si="13"/>
        <v>0.78790257104194861</v>
      </c>
    </row>
    <row r="67" spans="4:19" x14ac:dyDescent="0.25">
      <c r="D67" s="1" t="s">
        <v>13</v>
      </c>
      <c r="E67" s="1">
        <v>193</v>
      </c>
      <c r="F67" s="1">
        <v>73.8</v>
      </c>
      <c r="G67" s="10">
        <v>0.38238341968911915</v>
      </c>
      <c r="H67" s="1">
        <v>263</v>
      </c>
      <c r="I67" s="4">
        <v>362.97</v>
      </c>
      <c r="J67" s="10">
        <v>1.3801140684410647</v>
      </c>
      <c r="K67" s="2">
        <v>2267</v>
      </c>
      <c r="L67" s="1">
        <v>39</v>
      </c>
      <c r="M67" s="11">
        <f t="shared" si="11"/>
        <v>1.7203352448169385E-2</v>
      </c>
      <c r="N67" s="1">
        <v>250</v>
      </c>
      <c r="O67" s="1">
        <v>165</v>
      </c>
      <c r="P67" s="10">
        <f t="shared" si="12"/>
        <v>0.66</v>
      </c>
      <c r="Q67" s="1">
        <v>203</v>
      </c>
      <c r="R67" s="1">
        <v>112</v>
      </c>
      <c r="S67" s="10">
        <f t="shared" si="13"/>
        <v>0.55172413793103448</v>
      </c>
    </row>
    <row r="68" spans="4:19" x14ac:dyDescent="0.25">
      <c r="D68" s="1" t="s">
        <v>14</v>
      </c>
      <c r="E68" s="1">
        <v>30125</v>
      </c>
      <c r="F68" s="1">
        <v>3858.75</v>
      </c>
      <c r="G68" s="10">
        <v>0.12809128630705394</v>
      </c>
      <c r="H68" s="1">
        <v>42944</v>
      </c>
      <c r="I68" s="4">
        <v>20114.009999999998</v>
      </c>
      <c r="J68" s="10">
        <v>0.46837765461997016</v>
      </c>
      <c r="K68" s="2">
        <v>42550</v>
      </c>
      <c r="L68" s="1">
        <v>18943</v>
      </c>
      <c r="M68" s="11">
        <f t="shared" si="11"/>
        <v>0.44519388954171563</v>
      </c>
      <c r="N68" s="2">
        <v>51466</v>
      </c>
      <c r="O68" s="2">
        <v>30417</v>
      </c>
      <c r="P68" s="10">
        <f t="shared" si="12"/>
        <v>0.5910115416002798</v>
      </c>
      <c r="Q68" s="2">
        <v>44042</v>
      </c>
      <c r="R68" s="2">
        <v>20281</v>
      </c>
      <c r="S68" s="10">
        <f t="shared" si="13"/>
        <v>0.46049225739067257</v>
      </c>
    </row>
    <row r="69" spans="4:19" x14ac:dyDescent="0.25">
      <c r="D69" s="1" t="s">
        <v>15</v>
      </c>
      <c r="E69" s="1">
        <v>56141</v>
      </c>
      <c r="F69" s="1">
        <v>31352.85</v>
      </c>
      <c r="G69" s="10">
        <v>0.55846618335975484</v>
      </c>
      <c r="H69" s="1">
        <v>46329</v>
      </c>
      <c r="I69" s="4">
        <v>27551.97</v>
      </c>
      <c r="J69" s="10">
        <v>0.59470245418636281</v>
      </c>
      <c r="K69" s="2">
        <v>48126</v>
      </c>
      <c r="L69" s="1">
        <v>44104</v>
      </c>
      <c r="M69" s="11">
        <f t="shared" si="11"/>
        <v>0.91642771059302663</v>
      </c>
      <c r="N69" s="2">
        <v>36783</v>
      </c>
      <c r="O69" s="2">
        <v>30170</v>
      </c>
      <c r="P69" s="10">
        <f t="shared" si="12"/>
        <v>0.82021586058777152</v>
      </c>
      <c r="Q69" s="2">
        <v>63987</v>
      </c>
      <c r="R69" s="2">
        <v>57307</v>
      </c>
      <c r="S69" s="10">
        <f t="shared" si="13"/>
        <v>0.895603794520762</v>
      </c>
    </row>
    <row r="70" spans="4:19" x14ac:dyDescent="0.25">
      <c r="D70" s="1" t="s">
        <v>16</v>
      </c>
      <c r="E70" s="1">
        <v>18116</v>
      </c>
      <c r="F70" s="1">
        <v>10870.02</v>
      </c>
      <c r="G70" s="10">
        <v>0.60002318392581144</v>
      </c>
      <c r="H70" s="1">
        <v>19337</v>
      </c>
      <c r="I70" s="4">
        <v>5498.01</v>
      </c>
      <c r="J70" s="10">
        <v>0.28432590370791749</v>
      </c>
      <c r="K70" s="2">
        <v>19804</v>
      </c>
      <c r="L70" s="1">
        <v>15270</v>
      </c>
      <c r="M70" s="11">
        <f t="shared" si="11"/>
        <v>0.77105635225207025</v>
      </c>
      <c r="N70" s="2">
        <v>21659</v>
      </c>
      <c r="O70" s="2">
        <v>21116</v>
      </c>
      <c r="P70" s="10">
        <f t="shared" si="12"/>
        <v>0.97492959047047412</v>
      </c>
      <c r="Q70" s="2">
        <v>34481</v>
      </c>
      <c r="R70" s="2">
        <v>12798</v>
      </c>
      <c r="S70" s="10">
        <f t="shared" si="13"/>
        <v>0.37116092920738958</v>
      </c>
    </row>
    <row r="71" spans="4:19" x14ac:dyDescent="0.25">
      <c r="D71" s="1" t="s">
        <v>17</v>
      </c>
      <c r="E71" s="1">
        <v>28004</v>
      </c>
      <c r="F71" s="1">
        <v>21402.81</v>
      </c>
      <c r="G71" s="10">
        <v>0.76427688901585489</v>
      </c>
      <c r="H71" s="1">
        <v>24055</v>
      </c>
      <c r="I71" s="4">
        <v>9900.5400000000009</v>
      </c>
      <c r="J71" s="10">
        <v>0.41157929744335903</v>
      </c>
      <c r="K71" s="2">
        <v>13834</v>
      </c>
      <c r="L71" s="1">
        <v>6273</v>
      </c>
      <c r="M71" s="11">
        <f t="shared" si="11"/>
        <v>0.45344802660112765</v>
      </c>
      <c r="N71" s="2">
        <v>24546</v>
      </c>
      <c r="O71" s="2">
        <v>22994</v>
      </c>
      <c r="P71" s="10">
        <f t="shared" si="12"/>
        <v>0.93677177544202717</v>
      </c>
      <c r="Q71" s="2">
        <v>23423</v>
      </c>
      <c r="R71" s="2">
        <v>18496</v>
      </c>
      <c r="S71" s="10">
        <f t="shared" si="13"/>
        <v>0.78965119754087865</v>
      </c>
    </row>
    <row r="72" spans="4:19" x14ac:dyDescent="0.25">
      <c r="D72" s="1" t="s">
        <v>18</v>
      </c>
      <c r="E72" s="1">
        <v>170</v>
      </c>
      <c r="F72" s="1">
        <v>28.44</v>
      </c>
      <c r="G72" s="10">
        <v>0.16729411764705884</v>
      </c>
      <c r="H72" s="1">
        <v>133</v>
      </c>
      <c r="I72" s="4">
        <v>30.42</v>
      </c>
      <c r="J72" s="10">
        <v>0.22872180451127821</v>
      </c>
      <c r="K72" s="1">
        <v>34</v>
      </c>
      <c r="L72" s="1">
        <v>5</v>
      </c>
      <c r="M72" s="11">
        <f t="shared" si="11"/>
        <v>0.14705882352941177</v>
      </c>
      <c r="N72" s="2">
        <v>5892</v>
      </c>
      <c r="O72" s="1">
        <v>75</v>
      </c>
      <c r="P72" s="10">
        <f t="shared" si="12"/>
        <v>1.2729124236252547E-2</v>
      </c>
      <c r="Q72" s="1">
        <v>82</v>
      </c>
      <c r="R72" s="1">
        <v>20</v>
      </c>
      <c r="S72" s="10">
        <f t="shared" si="13"/>
        <v>0.24390243902439024</v>
      </c>
    </row>
    <row r="73" spans="4:19" x14ac:dyDescent="0.25">
      <c r="D73" s="1" t="s">
        <v>19</v>
      </c>
      <c r="E73" s="1">
        <v>21103</v>
      </c>
      <c r="F73" s="1">
        <v>19026.18</v>
      </c>
      <c r="G73" s="10">
        <v>0.90158650428848985</v>
      </c>
      <c r="H73" s="1">
        <v>29986</v>
      </c>
      <c r="I73" s="4">
        <v>15840.63</v>
      </c>
      <c r="J73" s="10">
        <v>0.52826752484492756</v>
      </c>
      <c r="K73" s="2">
        <v>24199</v>
      </c>
      <c r="L73" s="1">
        <v>8913</v>
      </c>
      <c r="M73" s="11">
        <f t="shared" si="11"/>
        <v>0.36832100500020665</v>
      </c>
      <c r="N73" s="2">
        <v>28013</v>
      </c>
      <c r="O73" s="2">
        <v>20107</v>
      </c>
      <c r="P73" s="10">
        <f t="shared" si="12"/>
        <v>0.71777389069360653</v>
      </c>
      <c r="Q73" s="2">
        <v>27225</v>
      </c>
      <c r="R73" s="2">
        <v>12521</v>
      </c>
      <c r="S73" s="10">
        <f t="shared" si="13"/>
        <v>0.45990817263544537</v>
      </c>
    </row>
    <row r="74" spans="4:19" x14ac:dyDescent="0.25">
      <c r="D74" s="1" t="s">
        <v>20</v>
      </c>
      <c r="E74" s="1">
        <v>45515</v>
      </c>
      <c r="F74" s="1">
        <v>35767.35</v>
      </c>
      <c r="G74" s="10">
        <v>0.78583653740525095</v>
      </c>
      <c r="H74" s="1">
        <v>46125</v>
      </c>
      <c r="I74" s="4">
        <v>35856.449999999997</v>
      </c>
      <c r="J74" s="10">
        <v>0.77737560975609754</v>
      </c>
      <c r="K74" s="2">
        <v>47842</v>
      </c>
      <c r="L74" s="1">
        <v>37891</v>
      </c>
      <c r="M74" s="11">
        <f t="shared" si="11"/>
        <v>0.79200284269052301</v>
      </c>
      <c r="N74" s="2">
        <v>48540</v>
      </c>
      <c r="O74" s="2">
        <v>46032</v>
      </c>
      <c r="P74" s="10">
        <f t="shared" si="12"/>
        <v>0.94833127317676147</v>
      </c>
      <c r="Q74" s="2">
        <v>49942</v>
      </c>
      <c r="R74" s="2">
        <v>42235</v>
      </c>
      <c r="S74" s="10">
        <f t="shared" si="13"/>
        <v>0.84568098994834007</v>
      </c>
    </row>
    <row r="75" spans="4:19" x14ac:dyDescent="0.25">
      <c r="D75" s="1" t="s">
        <v>21</v>
      </c>
      <c r="E75" s="1">
        <v>13575</v>
      </c>
      <c r="F75" s="1">
        <v>9286.65</v>
      </c>
      <c r="G75" s="10">
        <v>0.68409944751381213</v>
      </c>
      <c r="H75" s="1">
        <v>7880</v>
      </c>
      <c r="I75" s="4">
        <v>7111.53</v>
      </c>
      <c r="J75" s="10">
        <v>0.902478426395939</v>
      </c>
      <c r="K75" s="2">
        <v>8095</v>
      </c>
      <c r="L75" s="1">
        <v>6652</v>
      </c>
      <c r="M75" s="11">
        <f t="shared" si="11"/>
        <v>0.82174181593576279</v>
      </c>
      <c r="N75" s="2">
        <v>10730</v>
      </c>
      <c r="O75" s="2">
        <v>6079</v>
      </c>
      <c r="P75" s="10">
        <f t="shared" si="12"/>
        <v>0.56654240447343895</v>
      </c>
      <c r="Q75" s="2">
        <v>20910</v>
      </c>
      <c r="R75" s="2">
        <v>16466</v>
      </c>
      <c r="S75" s="10">
        <f t="shared" si="13"/>
        <v>0.7874701099952176</v>
      </c>
    </row>
    <row r="76" spans="4:19" x14ac:dyDescent="0.25">
      <c r="D76" s="1" t="s">
        <v>22</v>
      </c>
      <c r="E76" s="1">
        <v>27498</v>
      </c>
      <c r="F76" s="1">
        <v>14129.64</v>
      </c>
      <c r="G76" s="10">
        <v>0.51384246126991051</v>
      </c>
      <c r="H76" s="1">
        <v>32294</v>
      </c>
      <c r="I76" s="4">
        <v>13618.98</v>
      </c>
      <c r="J76" s="10">
        <v>0.42171858549575769</v>
      </c>
      <c r="K76" s="2">
        <v>32155</v>
      </c>
      <c r="L76" s="1">
        <v>17945</v>
      </c>
      <c r="M76" s="11">
        <f t="shared" si="11"/>
        <v>0.55807805939978228</v>
      </c>
      <c r="N76" s="2">
        <v>33516</v>
      </c>
      <c r="O76" s="2">
        <v>20222</v>
      </c>
      <c r="P76" s="10">
        <f t="shared" si="12"/>
        <v>0.60335362215061461</v>
      </c>
      <c r="Q76" s="2">
        <v>32726</v>
      </c>
      <c r="R76" s="2">
        <v>3069</v>
      </c>
      <c r="S76" s="10">
        <f t="shared" si="13"/>
        <v>9.3778646947381292E-2</v>
      </c>
    </row>
    <row r="77" spans="4:19" x14ac:dyDescent="0.25">
      <c r="D77" s="1" t="s">
        <v>23</v>
      </c>
      <c r="E77" s="1">
        <v>628</v>
      </c>
      <c r="F77" s="1">
        <v>367.83</v>
      </c>
      <c r="G77" s="10">
        <v>0.58571656050955412</v>
      </c>
      <c r="H77" s="1">
        <v>682</v>
      </c>
      <c r="I77" s="4">
        <v>368.1</v>
      </c>
      <c r="J77" s="10">
        <v>0.53973607038123173</v>
      </c>
      <c r="K77" s="1">
        <v>284</v>
      </c>
      <c r="L77" s="1">
        <v>291</v>
      </c>
      <c r="M77" s="11">
        <f t="shared" si="11"/>
        <v>1.0246478873239437</v>
      </c>
      <c r="N77" s="1">
        <v>363</v>
      </c>
      <c r="O77" s="1">
        <v>267</v>
      </c>
      <c r="P77" s="10">
        <f t="shared" si="12"/>
        <v>0.73553719008264462</v>
      </c>
      <c r="Q77" s="1">
        <v>542</v>
      </c>
      <c r="R77" s="1">
        <v>116</v>
      </c>
      <c r="S77" s="10">
        <f t="shared" si="13"/>
        <v>0.2140221402214022</v>
      </c>
    </row>
    <row r="78" spans="4:19" x14ac:dyDescent="0.25">
      <c r="D78" s="1" t="s">
        <v>24</v>
      </c>
      <c r="E78" s="1">
        <v>18285</v>
      </c>
      <c r="F78" s="1">
        <v>12428.1</v>
      </c>
      <c r="G78" s="10">
        <v>0.67968826907301072</v>
      </c>
      <c r="H78" s="1">
        <v>1615</v>
      </c>
      <c r="I78" s="4">
        <v>15624.99</v>
      </c>
      <c r="J78" s="10">
        <v>9.6749164086687305</v>
      </c>
      <c r="K78" s="2">
        <v>1659</v>
      </c>
      <c r="L78" s="1">
        <v>1460</v>
      </c>
      <c r="M78" s="11">
        <f t="shared" si="11"/>
        <v>0.88004822182037368</v>
      </c>
      <c r="N78" s="2">
        <v>20521</v>
      </c>
      <c r="O78" s="2">
        <v>19255</v>
      </c>
      <c r="P78" s="10">
        <f t="shared" si="12"/>
        <v>0.93830710004385753</v>
      </c>
      <c r="Q78" s="2">
        <v>22767</v>
      </c>
      <c r="R78" s="2">
        <v>14206</v>
      </c>
      <c r="S78" s="10">
        <f t="shared" si="13"/>
        <v>0.62397329468089779</v>
      </c>
    </row>
    <row r="79" spans="4:19" x14ac:dyDescent="0.25">
      <c r="D79" s="1" t="s">
        <v>25</v>
      </c>
      <c r="E79" s="1">
        <v>1000</v>
      </c>
      <c r="F79" s="1">
        <v>347.49</v>
      </c>
      <c r="G79" s="10">
        <v>0.34749000000000002</v>
      </c>
      <c r="H79" s="1">
        <v>825</v>
      </c>
      <c r="I79" s="4">
        <v>298.8</v>
      </c>
      <c r="J79" s="10">
        <v>0.36218181818181822</v>
      </c>
      <c r="K79" s="1">
        <v>0</v>
      </c>
      <c r="L79" s="1">
        <v>0</v>
      </c>
      <c r="M79" s="11">
        <v>0</v>
      </c>
      <c r="N79" s="2">
        <v>3520</v>
      </c>
      <c r="O79" s="2">
        <v>1310</v>
      </c>
      <c r="P79" s="10">
        <f t="shared" si="12"/>
        <v>0.37215909090909088</v>
      </c>
      <c r="Q79" s="2">
        <v>2760</v>
      </c>
      <c r="R79" s="1">
        <v>810</v>
      </c>
      <c r="S79" s="10">
        <f t="shared" si="13"/>
        <v>0.29347826086956524</v>
      </c>
    </row>
    <row r="80" spans="4:19" x14ac:dyDescent="0.25">
      <c r="D80" s="1" t="s">
        <v>26</v>
      </c>
      <c r="E80" s="1">
        <v>75025</v>
      </c>
      <c r="F80" s="1">
        <v>35781.480000000003</v>
      </c>
      <c r="G80" s="10">
        <v>0.47692742419193607</v>
      </c>
      <c r="H80" s="1">
        <v>73865</v>
      </c>
      <c r="I80" s="4">
        <v>55930.14</v>
      </c>
      <c r="J80" s="10">
        <v>0.7571940702633182</v>
      </c>
      <c r="K80" s="2">
        <v>64369</v>
      </c>
      <c r="L80" s="1">
        <v>19377</v>
      </c>
      <c r="M80" s="11">
        <f t="shared" si="11"/>
        <v>0.30102999891252002</v>
      </c>
      <c r="N80" s="2">
        <v>62969</v>
      </c>
      <c r="O80" s="2">
        <v>44731</v>
      </c>
      <c r="P80" s="10">
        <f t="shared" si="12"/>
        <v>0.71036541790404806</v>
      </c>
      <c r="Q80" s="2">
        <v>52185</v>
      </c>
      <c r="R80" s="2">
        <v>16499</v>
      </c>
      <c r="S80" s="10">
        <f t="shared" si="13"/>
        <v>0.31616364855801476</v>
      </c>
    </row>
    <row r="81" spans="4:19" x14ac:dyDescent="0.25">
      <c r="D81" s="1" t="s">
        <v>27</v>
      </c>
      <c r="E81" s="1">
        <v>38545</v>
      </c>
      <c r="F81" s="1">
        <v>19236.599999999999</v>
      </c>
      <c r="G81" s="10">
        <v>0.49906862109222982</v>
      </c>
      <c r="H81" s="1">
        <v>90370</v>
      </c>
      <c r="I81" s="4">
        <v>9754.56</v>
      </c>
      <c r="J81" s="10">
        <v>0.10794024565674448</v>
      </c>
      <c r="K81" s="2">
        <v>37367</v>
      </c>
      <c r="L81" s="1">
        <v>7389</v>
      </c>
      <c r="M81" s="11">
        <f t="shared" si="11"/>
        <v>0.19774132255733667</v>
      </c>
      <c r="N81" s="2">
        <v>30152</v>
      </c>
      <c r="O81" s="2">
        <v>16448</v>
      </c>
      <c r="P81" s="10">
        <f t="shared" si="12"/>
        <v>0.54550278588485013</v>
      </c>
      <c r="Q81" s="2">
        <v>25090</v>
      </c>
      <c r="R81" s="2">
        <v>10120</v>
      </c>
      <c r="S81" s="10">
        <f t="shared" si="13"/>
        <v>0.40334794738939816</v>
      </c>
    </row>
    <row r="82" spans="4:19" x14ac:dyDescent="0.25">
      <c r="D82" s="1" t="s">
        <v>28</v>
      </c>
      <c r="E82" s="1">
        <v>0</v>
      </c>
      <c r="F82" s="1">
        <v>0</v>
      </c>
      <c r="G82" s="10">
        <v>0</v>
      </c>
      <c r="H82" s="1">
        <v>0</v>
      </c>
      <c r="I82" s="4">
        <v>0</v>
      </c>
      <c r="J82" s="10">
        <v>0</v>
      </c>
      <c r="K82" s="1">
        <v>0</v>
      </c>
      <c r="L82" s="1">
        <v>0</v>
      </c>
      <c r="M82" s="11">
        <v>0</v>
      </c>
      <c r="N82" s="1">
        <v>29</v>
      </c>
      <c r="O82" s="1">
        <v>14</v>
      </c>
      <c r="P82" s="10">
        <f t="shared" si="12"/>
        <v>0.48275862068965519</v>
      </c>
      <c r="Q82" s="1">
        <v>21</v>
      </c>
      <c r="R82" s="1">
        <v>6</v>
      </c>
      <c r="S82" s="10">
        <f t="shared" si="13"/>
        <v>0.2857142857142857</v>
      </c>
    </row>
    <row r="83" spans="4:19" x14ac:dyDescent="0.25">
      <c r="D83" s="1" t="s">
        <v>29</v>
      </c>
      <c r="E83" s="1">
        <v>50</v>
      </c>
      <c r="F83" s="1">
        <v>16.920000000000002</v>
      </c>
      <c r="G83" s="10">
        <v>0.33840000000000003</v>
      </c>
      <c r="H83" s="1">
        <v>550</v>
      </c>
      <c r="I83" s="4">
        <v>322.56</v>
      </c>
      <c r="J83" s="10">
        <v>0.58647272727272726</v>
      </c>
      <c r="K83" s="1">
        <v>627</v>
      </c>
      <c r="L83" s="1">
        <v>821</v>
      </c>
      <c r="M83" s="11">
        <f t="shared" si="11"/>
        <v>1.3094098883572567</v>
      </c>
      <c r="N83" s="1">
        <v>402</v>
      </c>
      <c r="O83" s="1">
        <v>159</v>
      </c>
      <c r="P83" s="10">
        <f t="shared" si="12"/>
        <v>0.39552238805970147</v>
      </c>
      <c r="Q83" s="1">
        <v>578</v>
      </c>
      <c r="R83" s="1">
        <v>141</v>
      </c>
      <c r="S83" s="10">
        <f t="shared" si="13"/>
        <v>0.24394463667820068</v>
      </c>
    </row>
    <row r="84" spans="4:19" x14ac:dyDescent="0.25">
      <c r="D84" s="1" t="s">
        <v>30</v>
      </c>
      <c r="E84" s="1">
        <v>79093</v>
      </c>
      <c r="F84" s="1">
        <v>53566.11</v>
      </c>
      <c r="G84" s="10">
        <v>0.67725475073647479</v>
      </c>
      <c r="H84" s="1">
        <v>83357</v>
      </c>
      <c r="I84" s="4">
        <v>60899.31</v>
      </c>
      <c r="J84" s="10">
        <v>0.73058423407752193</v>
      </c>
      <c r="K84" s="2">
        <v>142009</v>
      </c>
      <c r="L84" s="1">
        <v>42054</v>
      </c>
      <c r="M84" s="11">
        <f t="shared" si="11"/>
        <v>0.29613616038420099</v>
      </c>
      <c r="N84" s="2">
        <v>81132</v>
      </c>
      <c r="O84" s="2">
        <v>69550</v>
      </c>
      <c r="P84" s="10">
        <f t="shared" si="12"/>
        <v>0.85724498348370559</v>
      </c>
      <c r="Q84" s="2">
        <v>94280</v>
      </c>
      <c r="R84" s="2">
        <v>59127</v>
      </c>
      <c r="S84" s="10">
        <f t="shared" si="13"/>
        <v>0.62714255409418751</v>
      </c>
    </row>
    <row r="85" spans="4:19" x14ac:dyDescent="0.25">
      <c r="D85" s="1" t="s">
        <v>31</v>
      </c>
      <c r="E85" s="1">
        <v>24460</v>
      </c>
      <c r="F85" s="1">
        <v>16852.5</v>
      </c>
      <c r="G85" s="10">
        <v>0.68898201144726079</v>
      </c>
      <c r="H85" s="1">
        <v>16980</v>
      </c>
      <c r="I85" s="4">
        <v>6714.18</v>
      </c>
      <c r="J85" s="10">
        <v>0.39541696113074204</v>
      </c>
      <c r="K85" s="2">
        <v>19698</v>
      </c>
      <c r="L85" s="1">
        <v>9406</v>
      </c>
      <c r="M85" s="11">
        <f t="shared" si="11"/>
        <v>0.4775104071479338</v>
      </c>
      <c r="N85" s="2">
        <v>24997</v>
      </c>
      <c r="O85" s="2">
        <v>14341</v>
      </c>
      <c r="P85" s="10">
        <f t="shared" si="12"/>
        <v>0.5737088450614074</v>
      </c>
      <c r="Q85" s="2">
        <v>31047</v>
      </c>
      <c r="R85" s="2">
        <v>20641</v>
      </c>
      <c r="S85" s="10">
        <f t="shared" si="13"/>
        <v>0.6648307404902245</v>
      </c>
    </row>
    <row r="86" spans="4:19" x14ac:dyDescent="0.25">
      <c r="D86" s="1" t="s">
        <v>32</v>
      </c>
      <c r="E86" s="1">
        <v>2</v>
      </c>
      <c r="F86" s="1">
        <v>0.63</v>
      </c>
      <c r="G86" s="10">
        <v>0.315</v>
      </c>
      <c r="H86" s="1">
        <v>22</v>
      </c>
      <c r="I86" s="4">
        <v>11.52</v>
      </c>
      <c r="J86" s="10">
        <v>0.52363636363636357</v>
      </c>
      <c r="K86" s="1">
        <v>0</v>
      </c>
      <c r="L86" s="1">
        <v>0</v>
      </c>
      <c r="M86" s="11">
        <v>0</v>
      </c>
      <c r="N86" s="1">
        <v>8</v>
      </c>
      <c r="O86" s="1">
        <v>3</v>
      </c>
      <c r="P86" s="10">
        <f t="shared" si="12"/>
        <v>0.375</v>
      </c>
      <c r="Q86" s="1">
        <v>9</v>
      </c>
      <c r="R86" s="1">
        <v>4</v>
      </c>
      <c r="S86" s="10">
        <f t="shared" si="13"/>
        <v>0.44444444444444442</v>
      </c>
    </row>
    <row r="87" spans="4:19" x14ac:dyDescent="0.25">
      <c r="D87" s="1" t="s">
        <v>33</v>
      </c>
      <c r="E87" s="1">
        <v>37908</v>
      </c>
      <c r="F87" s="1">
        <v>31900.41</v>
      </c>
      <c r="G87" s="10">
        <v>0.84152184235517569</v>
      </c>
      <c r="H87" s="1">
        <v>43027</v>
      </c>
      <c r="I87" s="4">
        <v>30972.15</v>
      </c>
      <c r="J87" s="10">
        <v>0.71983057150161533</v>
      </c>
      <c r="K87" s="2">
        <v>43244</v>
      </c>
      <c r="L87" s="1">
        <v>28250</v>
      </c>
      <c r="M87" s="11">
        <f t="shared" si="11"/>
        <v>0.65326981777818893</v>
      </c>
      <c r="N87" s="2">
        <v>42668</v>
      </c>
      <c r="O87" s="2">
        <v>23720</v>
      </c>
      <c r="P87" s="10">
        <f t="shared" si="12"/>
        <v>0.55592012749601571</v>
      </c>
      <c r="Q87" s="2">
        <v>45275</v>
      </c>
      <c r="R87" s="2">
        <v>21771</v>
      </c>
      <c r="S87" s="10">
        <f t="shared" si="13"/>
        <v>0.48086140254003312</v>
      </c>
    </row>
    <row r="88" spans="4:19" x14ac:dyDescent="0.25">
      <c r="D88" s="1" t="s">
        <v>57</v>
      </c>
      <c r="E88" s="1">
        <v>750</v>
      </c>
      <c r="F88" s="1">
        <v>535.04999999999995</v>
      </c>
      <c r="G88" s="10">
        <v>0.71339999999999992</v>
      </c>
      <c r="H88" s="1">
        <v>700</v>
      </c>
      <c r="I88" s="4">
        <v>1337.04</v>
      </c>
      <c r="J88" s="10">
        <v>1.9100571428571429</v>
      </c>
      <c r="K88" s="1">
        <v>676</v>
      </c>
      <c r="L88" s="1">
        <v>1233</v>
      </c>
      <c r="M88" s="11">
        <f t="shared" si="11"/>
        <v>1.8239644970414202</v>
      </c>
      <c r="N88" s="1">
        <v>673</v>
      </c>
      <c r="O88" s="1">
        <v>484</v>
      </c>
      <c r="P88" s="10">
        <f t="shared" si="12"/>
        <v>0.71916790490341753</v>
      </c>
      <c r="Q88" s="1">
        <v>694</v>
      </c>
      <c r="R88" s="1">
        <v>402</v>
      </c>
      <c r="S88" s="10">
        <f t="shared" si="13"/>
        <v>0.57925072046109505</v>
      </c>
    </row>
    <row r="89" spans="4:19" x14ac:dyDescent="0.25">
      <c r="D89" s="1" t="s">
        <v>35</v>
      </c>
      <c r="E89" s="1">
        <v>47266</v>
      </c>
      <c r="F89" s="1">
        <v>28058.94</v>
      </c>
      <c r="G89" s="10">
        <v>0.5936389793932213</v>
      </c>
      <c r="H89" s="1">
        <v>51467</v>
      </c>
      <c r="I89" s="4">
        <v>29699.279999999999</v>
      </c>
      <c r="J89" s="10">
        <v>0.57705481182116691</v>
      </c>
      <c r="K89" s="2">
        <v>43946</v>
      </c>
      <c r="L89" s="1">
        <v>20942</v>
      </c>
      <c r="M89" s="11">
        <f t="shared" si="11"/>
        <v>0.4765393892504437</v>
      </c>
      <c r="N89" s="2">
        <v>49474</v>
      </c>
      <c r="O89" s="2">
        <v>40862</v>
      </c>
      <c r="P89" s="10">
        <f t="shared" si="12"/>
        <v>0.82592877066742132</v>
      </c>
      <c r="Q89" s="2">
        <v>57399</v>
      </c>
      <c r="R89" s="2">
        <v>29465</v>
      </c>
      <c r="S89" s="10">
        <f t="shared" si="13"/>
        <v>0.51333646927646825</v>
      </c>
    </row>
    <row r="90" spans="4:19" x14ac:dyDescent="0.25">
      <c r="D90" s="1" t="s">
        <v>36</v>
      </c>
      <c r="E90" s="1">
        <v>31596</v>
      </c>
      <c r="F90" s="1">
        <v>17879.939999999999</v>
      </c>
      <c r="G90" s="10">
        <v>0.5658925180402582</v>
      </c>
      <c r="H90" s="1">
        <v>36185</v>
      </c>
      <c r="I90" s="4">
        <v>28704.959999999999</v>
      </c>
      <c r="J90" s="10">
        <v>0.79328340472571501</v>
      </c>
      <c r="K90" s="2">
        <v>37964</v>
      </c>
      <c r="L90" s="1">
        <v>30892</v>
      </c>
      <c r="M90" s="11">
        <f t="shared" si="11"/>
        <v>0.81371825940364551</v>
      </c>
      <c r="N90" s="2">
        <v>43118</v>
      </c>
      <c r="O90" s="2">
        <v>37996</v>
      </c>
      <c r="P90" s="10">
        <f t="shared" si="12"/>
        <v>0.88120970360406325</v>
      </c>
      <c r="Q90" s="2">
        <v>34992</v>
      </c>
      <c r="R90" s="2">
        <v>33829</v>
      </c>
      <c r="S90" s="10">
        <f t="shared" si="13"/>
        <v>0.96676383173296754</v>
      </c>
    </row>
    <row r="91" spans="4:19" x14ac:dyDescent="0.25">
      <c r="D91" s="1" t="s">
        <v>37</v>
      </c>
      <c r="E91" s="1">
        <v>27625</v>
      </c>
      <c r="F91" s="1">
        <v>3647.52</v>
      </c>
      <c r="G91" s="10">
        <v>0.13203692307692308</v>
      </c>
      <c r="H91" s="1">
        <v>32477</v>
      </c>
      <c r="I91" s="4">
        <v>6452.28</v>
      </c>
      <c r="J91" s="10">
        <v>0.19867229115989776</v>
      </c>
      <c r="K91" s="2">
        <v>30346</v>
      </c>
      <c r="L91" s="1">
        <v>4345</v>
      </c>
      <c r="M91" s="11">
        <f t="shared" si="11"/>
        <v>0.14318196796941937</v>
      </c>
      <c r="N91" s="2">
        <v>34071</v>
      </c>
      <c r="O91" s="2">
        <v>39168</v>
      </c>
      <c r="P91" s="10">
        <f t="shared" si="12"/>
        <v>1.1495993660297614</v>
      </c>
      <c r="Q91" s="2">
        <v>41889</v>
      </c>
      <c r="R91" s="2">
        <v>37711</v>
      </c>
      <c r="S91" s="10">
        <f t="shared" si="13"/>
        <v>0.90026021151137525</v>
      </c>
    </row>
    <row r="92" spans="4:19" x14ac:dyDescent="0.25">
      <c r="D92" s="1" t="s">
        <v>38</v>
      </c>
      <c r="E92" s="1">
        <v>52455</v>
      </c>
      <c r="F92" s="1">
        <v>42114.15</v>
      </c>
      <c r="G92" s="10">
        <v>0.80286245353159857</v>
      </c>
      <c r="H92" s="1">
        <v>53117</v>
      </c>
      <c r="I92" s="4">
        <v>42339.15</v>
      </c>
      <c r="J92" s="10">
        <v>0.79709226801212418</v>
      </c>
      <c r="K92" s="2">
        <v>24615</v>
      </c>
      <c r="L92" s="1">
        <v>18184</v>
      </c>
      <c r="M92" s="11">
        <f t="shared" si="11"/>
        <v>0.73873654275848055</v>
      </c>
      <c r="N92" s="2">
        <v>78002</v>
      </c>
      <c r="O92" s="2">
        <v>55790</v>
      </c>
      <c r="P92" s="10">
        <f t="shared" si="12"/>
        <v>0.71523807081869695</v>
      </c>
      <c r="Q92" s="2">
        <v>56174</v>
      </c>
      <c r="R92" s="2">
        <v>27423</v>
      </c>
      <c r="S92" s="10">
        <f t="shared" si="13"/>
        <v>0.48817958486132373</v>
      </c>
    </row>
    <row r="93" spans="4:19" x14ac:dyDescent="0.25">
      <c r="D93" s="1" t="s">
        <v>39</v>
      </c>
      <c r="E93" s="1">
        <v>6883</v>
      </c>
      <c r="F93" s="1">
        <v>4091.67</v>
      </c>
      <c r="G93" s="10">
        <v>0.59446026441958444</v>
      </c>
      <c r="H93" s="1">
        <v>3744</v>
      </c>
      <c r="I93" s="4">
        <v>4032.63</v>
      </c>
      <c r="J93" s="10">
        <v>1.0770913461538463</v>
      </c>
      <c r="K93" s="2">
        <v>4561</v>
      </c>
      <c r="L93" s="1">
        <v>2209</v>
      </c>
      <c r="M93" s="11">
        <f t="shared" si="11"/>
        <v>0.48432361324270995</v>
      </c>
      <c r="N93" s="2">
        <v>7122</v>
      </c>
      <c r="O93" s="2">
        <v>2758</v>
      </c>
      <c r="P93" s="10">
        <f t="shared" si="12"/>
        <v>0.38725077225498455</v>
      </c>
      <c r="Q93" s="2">
        <v>4152</v>
      </c>
      <c r="R93" s="2">
        <v>2395</v>
      </c>
      <c r="S93" s="10">
        <f t="shared" si="13"/>
        <v>0.57683044315992293</v>
      </c>
    </row>
    <row r="94" spans="4:19" x14ac:dyDescent="0.25">
      <c r="D94" s="1" t="s">
        <v>40</v>
      </c>
      <c r="E94" s="1">
        <v>24583</v>
      </c>
      <c r="F94" s="1">
        <v>17587.349999999999</v>
      </c>
      <c r="G94" s="10">
        <v>0.71542732782817386</v>
      </c>
      <c r="H94" s="1">
        <v>43027</v>
      </c>
      <c r="I94" s="4">
        <v>30972.15</v>
      </c>
      <c r="J94" s="10">
        <v>0.71983057150161533</v>
      </c>
      <c r="K94" s="2">
        <v>43244</v>
      </c>
      <c r="L94" s="1">
        <v>28250</v>
      </c>
      <c r="M94" s="11">
        <f t="shared" si="11"/>
        <v>0.65326981777818893</v>
      </c>
      <c r="N94" s="2">
        <v>20909</v>
      </c>
      <c r="O94" s="2">
        <v>14122</v>
      </c>
      <c r="P94" s="10">
        <f t="shared" si="12"/>
        <v>0.67540293653450667</v>
      </c>
      <c r="Q94" s="2">
        <v>18760</v>
      </c>
      <c r="R94" s="2">
        <v>6181</v>
      </c>
      <c r="S94" s="10">
        <f t="shared" si="13"/>
        <v>0.32947761194029851</v>
      </c>
    </row>
    <row r="95" spans="4:19" x14ac:dyDescent="0.25">
      <c r="D95" s="1" t="s">
        <v>41</v>
      </c>
      <c r="E95" s="1">
        <v>618</v>
      </c>
      <c r="F95" s="1">
        <v>322.56</v>
      </c>
      <c r="G95" s="10">
        <v>0.52194174757281553</v>
      </c>
      <c r="H95" s="1">
        <v>546</v>
      </c>
      <c r="I95" s="4">
        <v>372.87</v>
      </c>
      <c r="J95" s="10">
        <v>0.68291208791208791</v>
      </c>
      <c r="K95" s="1">
        <v>840</v>
      </c>
      <c r="L95" s="1">
        <v>564</v>
      </c>
      <c r="M95" s="11">
        <f t="shared" si="11"/>
        <v>0.67142857142857137</v>
      </c>
      <c r="N95" s="2">
        <v>2301</v>
      </c>
      <c r="O95" s="2">
        <v>2167</v>
      </c>
      <c r="P95" s="10">
        <f t="shared" si="12"/>
        <v>0.94176445023902655</v>
      </c>
      <c r="Q95" s="2">
        <v>5040</v>
      </c>
      <c r="R95" s="2">
        <v>6508</v>
      </c>
      <c r="S95" s="10">
        <f t="shared" si="13"/>
        <v>1.2912698412698413</v>
      </c>
    </row>
    <row r="96" spans="4:19" x14ac:dyDescent="0.25">
      <c r="D96" s="1" t="s">
        <v>42</v>
      </c>
      <c r="E96" s="1">
        <v>49360</v>
      </c>
      <c r="F96" s="1">
        <v>29264.85</v>
      </c>
      <c r="G96" s="10">
        <v>0.5928859400324149</v>
      </c>
      <c r="H96" s="1">
        <v>44286</v>
      </c>
      <c r="I96" s="4">
        <v>32751.54</v>
      </c>
      <c r="J96" s="10">
        <v>0.73954613196043895</v>
      </c>
      <c r="K96" s="2">
        <v>47915</v>
      </c>
      <c r="L96" s="1">
        <v>31345</v>
      </c>
      <c r="M96" s="11">
        <f t="shared" si="11"/>
        <v>0.65417927580089741</v>
      </c>
      <c r="N96" s="2">
        <v>54025</v>
      </c>
      <c r="O96" s="2">
        <v>34846</v>
      </c>
      <c r="P96" s="10">
        <f t="shared" si="12"/>
        <v>0.64499768625636278</v>
      </c>
      <c r="Q96" s="2">
        <v>43908</v>
      </c>
      <c r="R96" s="2">
        <v>22541</v>
      </c>
      <c r="S96" s="10">
        <f t="shared" si="13"/>
        <v>0.51336886216634781</v>
      </c>
    </row>
    <row r="97" spans="4:19" x14ac:dyDescent="0.25">
      <c r="D97" s="1" t="s">
        <v>58</v>
      </c>
      <c r="E97" s="1">
        <v>2355</v>
      </c>
      <c r="F97" s="1">
        <v>2077.29</v>
      </c>
      <c r="G97" s="10">
        <v>0.88207643312101913</v>
      </c>
      <c r="H97" s="1">
        <v>2060</v>
      </c>
      <c r="I97" s="4">
        <v>484.83</v>
      </c>
      <c r="J97" s="10">
        <v>0.23535436893203882</v>
      </c>
      <c r="K97" s="2">
        <v>2361</v>
      </c>
      <c r="L97" s="1">
        <v>546</v>
      </c>
      <c r="M97" s="11">
        <f t="shared" si="11"/>
        <v>0.23125794155019061</v>
      </c>
      <c r="N97" s="2">
        <v>1371</v>
      </c>
      <c r="O97" s="1">
        <v>966</v>
      </c>
      <c r="P97" s="10">
        <f t="shared" si="12"/>
        <v>0.70459518599562365</v>
      </c>
      <c r="Q97" s="2">
        <v>1889</v>
      </c>
      <c r="R97" s="2">
        <v>1006</v>
      </c>
      <c r="S97" s="10">
        <f t="shared" si="13"/>
        <v>0.53255690841715198</v>
      </c>
    </row>
    <row r="98" spans="4:19" x14ac:dyDescent="0.25">
      <c r="D98" s="1" t="s">
        <v>44</v>
      </c>
      <c r="E98" s="1">
        <v>11</v>
      </c>
      <c r="F98" s="1">
        <v>3.87</v>
      </c>
      <c r="G98" s="10">
        <v>0.35181818181818181</v>
      </c>
      <c r="H98" s="1">
        <v>25</v>
      </c>
      <c r="I98" s="4">
        <v>9.4499999999999993</v>
      </c>
      <c r="J98" s="10">
        <v>0.37799999999999995</v>
      </c>
      <c r="K98" s="1">
        <v>0</v>
      </c>
      <c r="L98" s="1">
        <v>0</v>
      </c>
      <c r="M98" s="11">
        <v>0</v>
      </c>
      <c r="N98" s="1">
        <v>40</v>
      </c>
      <c r="O98" s="1">
        <v>21</v>
      </c>
      <c r="P98" s="10">
        <f t="shared" si="12"/>
        <v>0.52500000000000002</v>
      </c>
      <c r="Q98" s="1">
        <v>27</v>
      </c>
      <c r="R98" s="1">
        <v>24</v>
      </c>
      <c r="S98" s="10">
        <f t="shared" si="13"/>
        <v>0.88888888888888884</v>
      </c>
    </row>
    <row r="99" spans="4:19" x14ac:dyDescent="0.25">
      <c r="D99" s="1" t="s">
        <v>59</v>
      </c>
      <c r="E99" s="1">
        <v>15815</v>
      </c>
      <c r="F99" s="1">
        <v>10216.709999999999</v>
      </c>
      <c r="G99" s="10">
        <v>0.64601391084413529</v>
      </c>
      <c r="H99" s="1">
        <v>9484</v>
      </c>
      <c r="I99" s="4">
        <v>9830.7000000000007</v>
      </c>
      <c r="J99" s="10">
        <v>1.0365563053563898</v>
      </c>
      <c r="K99" s="2">
        <v>9436</v>
      </c>
      <c r="L99" s="1">
        <v>8423</v>
      </c>
      <c r="M99" s="11">
        <f t="shared" si="11"/>
        <v>0.89264518863925391</v>
      </c>
      <c r="N99" s="2">
        <v>12486</v>
      </c>
      <c r="O99" s="2">
        <v>11445</v>
      </c>
      <c r="P99" s="10">
        <f t="shared" si="12"/>
        <v>0.91662662181643439</v>
      </c>
      <c r="Q99" s="2">
        <v>13977</v>
      </c>
      <c r="R99" s="2">
        <v>10192</v>
      </c>
      <c r="S99" s="10">
        <f t="shared" si="13"/>
        <v>0.72919796809043425</v>
      </c>
    </row>
    <row r="100" spans="4:19" x14ac:dyDescent="0.25">
      <c r="D100" s="1" t="s">
        <v>46</v>
      </c>
      <c r="E100" s="1">
        <v>39485</v>
      </c>
      <c r="F100" s="1">
        <v>14920.2</v>
      </c>
      <c r="G100" s="10">
        <v>0.37787007724452326</v>
      </c>
      <c r="H100" s="1">
        <v>12630</v>
      </c>
      <c r="I100" s="4">
        <v>4546.9799999999996</v>
      </c>
      <c r="J100" s="10">
        <v>0.36001425178147267</v>
      </c>
      <c r="K100" s="2">
        <v>13740</v>
      </c>
      <c r="L100" s="1">
        <v>4938</v>
      </c>
      <c r="M100" s="11">
        <f t="shared" si="11"/>
        <v>0.3593886462882096</v>
      </c>
      <c r="N100" s="2">
        <v>33162</v>
      </c>
      <c r="O100" s="2">
        <v>22056</v>
      </c>
      <c r="P100" s="10">
        <f t="shared" si="12"/>
        <v>0.66509860683915323</v>
      </c>
      <c r="Q100" s="2">
        <v>31618</v>
      </c>
      <c r="R100" s="2">
        <v>17012</v>
      </c>
      <c r="S100" s="10">
        <f t="shared" si="13"/>
        <v>0.53804794737175032</v>
      </c>
    </row>
    <row r="101" spans="4:19" x14ac:dyDescent="0.25">
      <c r="D101" s="1" t="s">
        <v>47</v>
      </c>
      <c r="E101" s="1">
        <v>0</v>
      </c>
      <c r="F101" s="1">
        <v>0</v>
      </c>
      <c r="G101" s="10">
        <v>0</v>
      </c>
      <c r="H101" s="1">
        <v>0</v>
      </c>
      <c r="I101" s="4">
        <v>0</v>
      </c>
      <c r="J101" s="10">
        <v>0</v>
      </c>
      <c r="K101" s="1">
        <v>0</v>
      </c>
      <c r="L101" s="1">
        <v>0</v>
      </c>
      <c r="M101" s="11">
        <v>0</v>
      </c>
      <c r="N101" s="1">
        <v>40</v>
      </c>
      <c r="O101" s="1">
        <v>12</v>
      </c>
      <c r="P101" s="10">
        <f t="shared" si="12"/>
        <v>0.3</v>
      </c>
      <c r="Q101" s="1">
        <v>36</v>
      </c>
      <c r="R101" s="1">
        <v>9</v>
      </c>
      <c r="S101" s="10">
        <f t="shared" si="13"/>
        <v>0.25</v>
      </c>
    </row>
    <row r="102" spans="4:19" x14ac:dyDescent="0.25">
      <c r="D102" s="1" t="s">
        <v>48</v>
      </c>
      <c r="E102" s="1">
        <v>22935</v>
      </c>
      <c r="F102" s="1">
        <v>4051.53</v>
      </c>
      <c r="G102" s="10">
        <v>0.17665271419228254</v>
      </c>
      <c r="H102" s="1">
        <v>23478</v>
      </c>
      <c r="I102" s="4">
        <v>5275.8</v>
      </c>
      <c r="J102" s="10">
        <v>0.22471249680552008</v>
      </c>
      <c r="K102" s="2">
        <v>15992</v>
      </c>
      <c r="L102" s="1">
        <v>4142</v>
      </c>
      <c r="M102" s="11">
        <f t="shared" si="11"/>
        <v>0.25900450225112559</v>
      </c>
      <c r="N102" s="2">
        <v>16305</v>
      </c>
      <c r="O102" s="2">
        <v>9316</v>
      </c>
      <c r="P102" s="10">
        <f t="shared" si="12"/>
        <v>0.57135847899417358</v>
      </c>
      <c r="Q102" s="2">
        <v>16211</v>
      </c>
      <c r="R102" s="2">
        <v>9543</v>
      </c>
      <c r="S102" s="10">
        <f t="shared" si="13"/>
        <v>0.58867435691814196</v>
      </c>
    </row>
    <row r="103" spans="4:19" x14ac:dyDescent="0.25">
      <c r="D103" s="1" t="s">
        <v>49</v>
      </c>
      <c r="E103" s="1">
        <v>18055</v>
      </c>
      <c r="F103" s="1">
        <v>8620.2000000000007</v>
      </c>
      <c r="G103" s="10">
        <v>0.47744115203544729</v>
      </c>
      <c r="H103" s="1">
        <v>20469</v>
      </c>
      <c r="I103" s="4">
        <v>20468.97</v>
      </c>
      <c r="J103" s="10">
        <v>0.99999853436904595</v>
      </c>
      <c r="K103" s="2">
        <v>18851</v>
      </c>
      <c r="L103" s="1">
        <v>5484</v>
      </c>
      <c r="M103" s="11">
        <f t="shared" si="11"/>
        <v>0.29091294891517694</v>
      </c>
      <c r="N103" s="2">
        <v>26436</v>
      </c>
      <c r="O103" s="2">
        <v>9630</v>
      </c>
      <c r="P103" s="10">
        <f t="shared" si="12"/>
        <v>0.364275987290059</v>
      </c>
      <c r="Q103" s="2">
        <v>37180</v>
      </c>
      <c r="R103" s="2">
        <v>14530</v>
      </c>
      <c r="S103" s="10">
        <f t="shared" si="13"/>
        <v>0.39080150618612158</v>
      </c>
    </row>
    <row r="104" spans="4:19" x14ac:dyDescent="0.25">
      <c r="D104" s="1" t="s">
        <v>50</v>
      </c>
      <c r="E104" s="1">
        <v>0</v>
      </c>
      <c r="F104" s="1">
        <v>0</v>
      </c>
      <c r="G104" s="10">
        <v>0</v>
      </c>
      <c r="H104" s="1">
        <v>0</v>
      </c>
      <c r="I104" s="4">
        <v>0</v>
      </c>
      <c r="J104" s="10">
        <v>0</v>
      </c>
      <c r="K104" s="1">
        <v>0</v>
      </c>
      <c r="L104" s="1">
        <v>0</v>
      </c>
      <c r="M104" s="11">
        <v>0</v>
      </c>
      <c r="N104" s="2">
        <v>25345</v>
      </c>
      <c r="O104" s="2">
        <v>7492</v>
      </c>
      <c r="P104" s="10">
        <f>O104/N104</f>
        <v>0.29560071019925033</v>
      </c>
      <c r="Q104" s="2">
        <v>11800</v>
      </c>
      <c r="R104" s="1">
        <v>756</v>
      </c>
      <c r="S104" s="10">
        <f t="shared" si="13"/>
        <v>6.4067796610169495E-2</v>
      </c>
    </row>
    <row r="105" spans="4:19" x14ac:dyDescent="0.25">
      <c r="D105" s="1" t="s">
        <v>51</v>
      </c>
      <c r="E105" s="1">
        <v>8850</v>
      </c>
      <c r="F105" s="1">
        <v>2726.46</v>
      </c>
      <c r="G105" s="10">
        <v>0.30807457627118645</v>
      </c>
      <c r="H105" s="1">
        <v>7400</v>
      </c>
      <c r="I105" s="4">
        <v>2745</v>
      </c>
      <c r="J105" s="10">
        <v>0.37094594594594593</v>
      </c>
      <c r="K105" s="2">
        <v>7630</v>
      </c>
      <c r="L105" s="1">
        <v>3628</v>
      </c>
      <c r="M105" s="11">
        <f t="shared" si="11"/>
        <v>0.47549148099606814</v>
      </c>
      <c r="N105" s="2">
        <v>11169</v>
      </c>
      <c r="O105" s="2">
        <v>7755</v>
      </c>
      <c r="P105" s="10">
        <f t="shared" si="12"/>
        <v>0.69433252753156061</v>
      </c>
      <c r="Q105" s="2">
        <v>11800</v>
      </c>
      <c r="R105" s="2">
        <v>12307</v>
      </c>
      <c r="S105" s="10">
        <f t="shared" si="13"/>
        <v>1.0429661016949152</v>
      </c>
    </row>
    <row r="106" spans="4:19" x14ac:dyDescent="0.25">
      <c r="D106" s="6" t="s">
        <v>52</v>
      </c>
      <c r="E106" s="6">
        <f>SUM(E59:E105)</f>
        <v>1056046</v>
      </c>
      <c r="F106" s="8">
        <f>SUM(F59:F105)</f>
        <v>622758.95999999985</v>
      </c>
      <c r="G106" s="15">
        <f>AVERAGE(G59:G105)</f>
        <v>0.50463731730739481</v>
      </c>
      <c r="H106" s="8">
        <f>SUM(H59:H105)</f>
        <v>1083605</v>
      </c>
      <c r="I106" s="8">
        <f>SUM(I59:I105)</f>
        <v>714492.53999999992</v>
      </c>
      <c r="J106" s="13">
        <f t="shared" ref="J106" si="14">AVERAGE(J59:J105)</f>
        <v>0.81440370530278183</v>
      </c>
      <c r="K106" s="7">
        <f>SUM(K59:K105)</f>
        <v>1052410</v>
      </c>
      <c r="L106" s="7">
        <f>SUM(L59:L105)</f>
        <v>615993</v>
      </c>
      <c r="M106" s="14">
        <f t="shared" ref="M106" si="15">AVERAGE(M59:M105)</f>
        <v>0.5444096825952297</v>
      </c>
      <c r="N106" s="7">
        <f>SUM(N59:N105)</f>
        <v>1243882</v>
      </c>
      <c r="O106" s="7">
        <f>SUM(O59:O105)</f>
        <v>942260</v>
      </c>
      <c r="P106" s="13">
        <f t="shared" ref="P106" si="16">AVERAGE(P59:P105)</f>
        <v>0.69782463453864807</v>
      </c>
      <c r="Q106" s="7">
        <f t="shared" ref="Q106:R106" si="17">SUM(Q59:Q105)</f>
        <v>1171710</v>
      </c>
      <c r="R106" s="7">
        <f t="shared" si="17"/>
        <v>728160</v>
      </c>
      <c r="S106" s="13">
        <f t="shared" ref="S106" si="18">AVERAGE(S59:S105)</f>
        <v>0.57836052889596368</v>
      </c>
    </row>
    <row r="107" spans="4:19" x14ac:dyDescent="0.25">
      <c r="D107" s="6"/>
      <c r="E107" s="6"/>
      <c r="F107" s="6"/>
      <c r="G107" s="15"/>
      <c r="H107" s="8"/>
      <c r="I107" s="8"/>
      <c r="J107" s="13"/>
      <c r="K107" s="7"/>
      <c r="L107" s="7"/>
      <c r="M107" s="14"/>
      <c r="N107" s="7"/>
      <c r="O107" s="7"/>
      <c r="P107" s="13"/>
      <c r="Q107" s="7"/>
      <c r="R107" s="7"/>
      <c r="S107" s="13"/>
    </row>
    <row r="108" spans="4:19" x14ac:dyDescent="0.25">
      <c r="D108" s="6"/>
      <c r="E108" s="6"/>
      <c r="F108" s="6"/>
      <c r="G108" s="15"/>
      <c r="H108" s="8"/>
      <c r="I108" s="8"/>
      <c r="J108" s="13"/>
      <c r="K108" s="7"/>
      <c r="L108" s="7"/>
      <c r="M108" s="14"/>
      <c r="N108" s="7"/>
      <c r="O108" s="7"/>
      <c r="P108" s="13"/>
      <c r="Q108" s="7"/>
      <c r="R108" s="7"/>
      <c r="S108" s="13"/>
    </row>
    <row r="109" spans="4:19" x14ac:dyDescent="0.25">
      <c r="D109" s="6" t="s">
        <v>60</v>
      </c>
      <c r="E109" s="6"/>
      <c r="F109" s="6"/>
      <c r="G109" s="6"/>
      <c r="H109" s="6"/>
      <c r="I109" s="8"/>
      <c r="J109" s="6"/>
      <c r="K109" s="1"/>
      <c r="L109" s="1"/>
      <c r="M109" s="1"/>
      <c r="N109" s="1"/>
      <c r="O109" s="1"/>
      <c r="P109" s="1"/>
      <c r="Q109" s="1"/>
      <c r="R109" s="1"/>
      <c r="S109" s="1"/>
    </row>
    <row r="110" spans="4:19" x14ac:dyDescent="0.25">
      <c r="D110" s="1" t="s">
        <v>61</v>
      </c>
      <c r="E110" s="6">
        <v>2012</v>
      </c>
      <c r="F110" s="6"/>
      <c r="G110" s="6"/>
      <c r="H110" s="6">
        <v>2013</v>
      </c>
      <c r="I110" s="4"/>
      <c r="J110" s="1"/>
      <c r="K110" s="6">
        <v>2014</v>
      </c>
      <c r="L110" s="6"/>
      <c r="M110" s="6"/>
      <c r="N110" s="6">
        <v>2015</v>
      </c>
      <c r="O110" s="6"/>
      <c r="P110" s="6"/>
      <c r="Q110" s="6">
        <v>2016</v>
      </c>
      <c r="R110" s="6"/>
      <c r="S110" s="6"/>
    </row>
    <row r="111" spans="4:19" x14ac:dyDescent="0.25">
      <c r="D111" s="1"/>
      <c r="E111" s="6" t="s">
        <v>1</v>
      </c>
      <c r="F111" s="6" t="s">
        <v>2</v>
      </c>
      <c r="G111" s="6" t="s">
        <v>76</v>
      </c>
      <c r="H111" s="6" t="s">
        <v>1</v>
      </c>
      <c r="I111" s="8" t="s">
        <v>2</v>
      </c>
      <c r="J111" s="6" t="s">
        <v>76</v>
      </c>
      <c r="K111" s="6" t="s">
        <v>1</v>
      </c>
      <c r="L111" s="6" t="s">
        <v>2</v>
      </c>
      <c r="M111" s="6" t="s">
        <v>76</v>
      </c>
      <c r="N111" s="6" t="s">
        <v>1</v>
      </c>
      <c r="O111" s="6" t="s">
        <v>2</v>
      </c>
      <c r="P111" s="6" t="s">
        <v>76</v>
      </c>
      <c r="Q111" s="6" t="s">
        <v>1</v>
      </c>
      <c r="R111" s="6" t="s">
        <v>2</v>
      </c>
      <c r="S111" s="6" t="s">
        <v>76</v>
      </c>
    </row>
    <row r="112" spans="4:19" x14ac:dyDescent="0.25">
      <c r="D112" s="1"/>
      <c r="E112" s="6" t="s">
        <v>3</v>
      </c>
      <c r="F112" s="6" t="s">
        <v>4</v>
      </c>
      <c r="G112" s="6"/>
      <c r="H112" s="6" t="s">
        <v>3</v>
      </c>
      <c r="I112" s="8" t="s">
        <v>4</v>
      </c>
      <c r="J112" s="6"/>
      <c r="K112" s="6" t="s">
        <v>3</v>
      </c>
      <c r="L112" s="6" t="s">
        <v>4</v>
      </c>
      <c r="M112" s="6"/>
      <c r="N112" s="6" t="s">
        <v>3</v>
      </c>
      <c r="O112" s="6" t="s">
        <v>4</v>
      </c>
      <c r="P112" s="6"/>
      <c r="Q112" s="6" t="s">
        <v>3</v>
      </c>
      <c r="R112" s="6" t="s">
        <v>4</v>
      </c>
      <c r="S112" s="6"/>
    </row>
    <row r="113" spans="4:19" x14ac:dyDescent="0.25">
      <c r="D113" s="1" t="s">
        <v>5</v>
      </c>
      <c r="E113" s="1">
        <v>1110</v>
      </c>
      <c r="F113" s="4">
        <v>906.48</v>
      </c>
      <c r="G113" s="12">
        <v>0.81664864864864861</v>
      </c>
      <c r="H113" s="1">
        <v>948</v>
      </c>
      <c r="I113" s="4">
        <v>821.97</v>
      </c>
      <c r="J113" s="12">
        <v>0.86705696202531646</v>
      </c>
      <c r="K113" s="1">
        <v>849</v>
      </c>
      <c r="L113" s="2">
        <v>763</v>
      </c>
      <c r="M113" s="11">
        <f>L113/K113</f>
        <v>0.89870435806831561</v>
      </c>
      <c r="N113" s="2">
        <v>1162</v>
      </c>
      <c r="O113" s="2">
        <v>924</v>
      </c>
      <c r="P113" s="11">
        <f>O113/N113</f>
        <v>0.79518072289156627</v>
      </c>
      <c r="Q113" s="2">
        <v>1017</v>
      </c>
      <c r="R113" s="2">
        <v>2821</v>
      </c>
      <c r="S113" s="11">
        <f>R113/Q113</f>
        <v>2.7738446411012783</v>
      </c>
    </row>
    <row r="114" spans="4:19" x14ac:dyDescent="0.25">
      <c r="D114" s="1" t="s">
        <v>6</v>
      </c>
      <c r="E114" s="1">
        <v>426</v>
      </c>
      <c r="F114" s="4">
        <v>583.83000000000004</v>
      </c>
      <c r="G114" s="12">
        <v>1.3704929577464791</v>
      </c>
      <c r="H114" s="1">
        <v>660</v>
      </c>
      <c r="I114" s="4">
        <v>583.83000000000004</v>
      </c>
      <c r="J114" s="12">
        <v>0.88459090909090921</v>
      </c>
      <c r="K114" s="1">
        <v>442</v>
      </c>
      <c r="L114" s="2">
        <v>489</v>
      </c>
      <c r="M114" s="11">
        <f t="shared" ref="M114:M159" si="19">L114/K114</f>
        <v>1.1063348416289593</v>
      </c>
      <c r="N114" s="2">
        <v>888</v>
      </c>
      <c r="O114" s="2">
        <v>1439</v>
      </c>
      <c r="P114" s="11">
        <f t="shared" ref="P114:P159" si="20">O114/N114</f>
        <v>1.6204954954954955</v>
      </c>
      <c r="Q114" s="2">
        <v>1565</v>
      </c>
      <c r="R114" s="2">
        <v>3170</v>
      </c>
      <c r="S114" s="11">
        <f t="shared" ref="S114:S159" si="21">R114/Q114</f>
        <v>2.0255591054313098</v>
      </c>
    </row>
    <row r="115" spans="4:19" x14ac:dyDescent="0.25">
      <c r="D115" s="1" t="s">
        <v>7</v>
      </c>
      <c r="E115" s="1">
        <v>1034</v>
      </c>
      <c r="F115" s="4">
        <v>1154.07</v>
      </c>
      <c r="G115" s="12">
        <v>1.1161218568665376</v>
      </c>
      <c r="H115" s="1">
        <v>1472</v>
      </c>
      <c r="I115" s="4">
        <v>1594.08</v>
      </c>
      <c r="J115" s="12">
        <v>1.0829347826086957</v>
      </c>
      <c r="K115" s="2">
        <v>1565</v>
      </c>
      <c r="L115" s="2">
        <v>1595</v>
      </c>
      <c r="M115" s="11">
        <f t="shared" si="19"/>
        <v>1.0191693290734825</v>
      </c>
      <c r="N115" s="2">
        <v>2065</v>
      </c>
      <c r="O115" s="2">
        <v>2046</v>
      </c>
      <c r="P115" s="11">
        <f t="shared" si="20"/>
        <v>0.99079903147699755</v>
      </c>
      <c r="Q115" s="2">
        <v>429</v>
      </c>
      <c r="R115" s="2">
        <v>321</v>
      </c>
      <c r="S115" s="11">
        <f t="shared" si="21"/>
        <v>0.74825174825174823</v>
      </c>
    </row>
    <row r="116" spans="4:19" x14ac:dyDescent="0.25">
      <c r="D116" s="1" t="s">
        <v>8</v>
      </c>
      <c r="E116" s="1">
        <v>7683</v>
      </c>
      <c r="F116" s="4">
        <v>8626.5</v>
      </c>
      <c r="G116" s="12">
        <v>1.1228035923467397</v>
      </c>
      <c r="H116" s="1">
        <v>12809</v>
      </c>
      <c r="I116" s="4">
        <v>17751.96</v>
      </c>
      <c r="J116" s="12">
        <v>1.3858974158794597</v>
      </c>
      <c r="K116" s="2">
        <v>13109</v>
      </c>
      <c r="L116" s="2">
        <v>17438</v>
      </c>
      <c r="M116" s="11">
        <f t="shared" si="19"/>
        <v>1.3302311389121977</v>
      </c>
      <c r="N116" s="2">
        <v>12236</v>
      </c>
      <c r="O116" s="2">
        <v>13427</v>
      </c>
      <c r="P116" s="11">
        <f t="shared" si="20"/>
        <v>1.097335730630925</v>
      </c>
      <c r="Q116" s="2">
        <v>9777</v>
      </c>
      <c r="R116" s="2">
        <v>17377</v>
      </c>
      <c r="S116" s="11">
        <f t="shared" si="21"/>
        <v>1.7773345607036923</v>
      </c>
    </row>
    <row r="117" spans="4:19" x14ac:dyDescent="0.25">
      <c r="D117" s="1" t="s">
        <v>9</v>
      </c>
      <c r="E117" s="1">
        <v>1187</v>
      </c>
      <c r="F117" s="4">
        <v>2448.36</v>
      </c>
      <c r="G117" s="12">
        <v>2.0626453243470935</v>
      </c>
      <c r="H117" s="1">
        <v>917</v>
      </c>
      <c r="I117" s="4">
        <v>1772.1</v>
      </c>
      <c r="J117" s="12">
        <v>1.9324972737186477</v>
      </c>
      <c r="K117" s="1">
        <v>769</v>
      </c>
      <c r="L117" s="2">
        <v>829</v>
      </c>
      <c r="M117" s="11">
        <f t="shared" si="19"/>
        <v>1.0780234070221066</v>
      </c>
      <c r="N117" s="2">
        <v>764</v>
      </c>
      <c r="O117" s="2">
        <v>946</v>
      </c>
      <c r="P117" s="11">
        <f t="shared" si="20"/>
        <v>1.2382198952879582</v>
      </c>
      <c r="Q117" s="2">
        <v>670</v>
      </c>
      <c r="R117" s="2">
        <v>1027</v>
      </c>
      <c r="S117" s="11">
        <f t="shared" si="21"/>
        <v>1.5328358208955224</v>
      </c>
    </row>
    <row r="118" spans="4:19" x14ac:dyDescent="0.25">
      <c r="D118" s="1" t="s">
        <v>10</v>
      </c>
      <c r="E118" s="1">
        <v>5824</v>
      </c>
      <c r="F118" s="4">
        <v>4153.95</v>
      </c>
      <c r="G118" s="12">
        <v>0.71324690934065926</v>
      </c>
      <c r="H118" s="1">
        <v>5910</v>
      </c>
      <c r="I118" s="4">
        <v>5941.89</v>
      </c>
      <c r="J118" s="12">
        <v>1.0053959390862945</v>
      </c>
      <c r="K118" s="2">
        <v>5386</v>
      </c>
      <c r="L118" s="2">
        <v>5247</v>
      </c>
      <c r="M118" s="11">
        <f t="shared" si="19"/>
        <v>0.97419235053843301</v>
      </c>
      <c r="N118" s="2">
        <v>5198</v>
      </c>
      <c r="O118" s="2">
        <v>8416.26</v>
      </c>
      <c r="P118" s="11">
        <f t="shared" si="20"/>
        <v>1.619134282416314</v>
      </c>
      <c r="Q118" s="2">
        <v>4564</v>
      </c>
      <c r="R118" s="2">
        <v>8271</v>
      </c>
      <c r="S118" s="11">
        <f t="shared" si="21"/>
        <v>1.8122261174408414</v>
      </c>
    </row>
    <row r="119" spans="4:19" x14ac:dyDescent="0.25">
      <c r="D119" s="1" t="s">
        <v>11</v>
      </c>
      <c r="E119" s="1">
        <v>120</v>
      </c>
      <c r="F119" s="4">
        <v>9</v>
      </c>
      <c r="G119" s="12">
        <v>7.4999999999999997E-2</v>
      </c>
      <c r="H119" s="1">
        <v>48</v>
      </c>
      <c r="I119" s="4">
        <v>10.98</v>
      </c>
      <c r="J119" s="12">
        <v>0.22875000000000001</v>
      </c>
      <c r="K119" s="1">
        <v>35</v>
      </c>
      <c r="L119" s="2">
        <v>34</v>
      </c>
      <c r="M119" s="11">
        <f t="shared" si="19"/>
        <v>0.97142857142857142</v>
      </c>
      <c r="N119" s="2">
        <v>44</v>
      </c>
      <c r="O119" s="2">
        <v>32</v>
      </c>
      <c r="P119" s="11">
        <f t="shared" si="20"/>
        <v>0.72727272727272729</v>
      </c>
      <c r="Q119" s="2">
        <v>44</v>
      </c>
      <c r="R119" s="2">
        <v>20</v>
      </c>
      <c r="S119" s="11">
        <f t="shared" si="21"/>
        <v>0.45454545454545453</v>
      </c>
    </row>
    <row r="120" spans="4:19" x14ac:dyDescent="0.25">
      <c r="D120" s="1" t="s">
        <v>12</v>
      </c>
      <c r="E120" s="1">
        <v>17155</v>
      </c>
      <c r="F120" s="4">
        <v>23955.3</v>
      </c>
      <c r="G120" s="12">
        <v>1.3964033809385019</v>
      </c>
      <c r="H120" s="1">
        <v>17665</v>
      </c>
      <c r="I120" s="4">
        <v>23469.66</v>
      </c>
      <c r="J120" s="12">
        <v>1.3285966600622701</v>
      </c>
      <c r="K120" s="2">
        <v>20401</v>
      </c>
      <c r="L120" s="2">
        <v>32254</v>
      </c>
      <c r="M120" s="11">
        <f t="shared" si="19"/>
        <v>1.5810009313268958</v>
      </c>
      <c r="N120" s="2">
        <v>18925</v>
      </c>
      <c r="O120" s="2">
        <v>37440.26</v>
      </c>
      <c r="P120" s="11">
        <f t="shared" si="20"/>
        <v>1.9783492734478205</v>
      </c>
      <c r="Q120" s="2">
        <v>16950</v>
      </c>
      <c r="R120" s="2">
        <v>18256</v>
      </c>
      <c r="S120" s="11">
        <f t="shared" si="21"/>
        <v>1.0770501474926253</v>
      </c>
    </row>
    <row r="121" spans="4:19" x14ac:dyDescent="0.25">
      <c r="D121" s="1" t="s">
        <v>13</v>
      </c>
      <c r="E121" s="1">
        <v>46</v>
      </c>
      <c r="F121" s="4">
        <v>21.24</v>
      </c>
      <c r="G121" s="12">
        <v>0.4617391304347826</v>
      </c>
      <c r="H121" s="1">
        <v>144</v>
      </c>
      <c r="I121" s="4">
        <v>89.01</v>
      </c>
      <c r="J121" s="12">
        <v>0.61812500000000004</v>
      </c>
      <c r="K121" s="1">
        <v>45</v>
      </c>
      <c r="L121" s="2">
        <v>24</v>
      </c>
      <c r="M121" s="11">
        <f t="shared" si="19"/>
        <v>0.53333333333333333</v>
      </c>
      <c r="N121" s="2">
        <v>125</v>
      </c>
      <c r="O121" s="2">
        <v>62</v>
      </c>
      <c r="P121" s="11">
        <f t="shared" si="20"/>
        <v>0.496</v>
      </c>
      <c r="Q121" s="2">
        <v>79</v>
      </c>
      <c r="R121" s="2">
        <v>39</v>
      </c>
      <c r="S121" s="11">
        <f t="shared" si="21"/>
        <v>0.49367088607594939</v>
      </c>
    </row>
    <row r="122" spans="4:19" x14ac:dyDescent="0.25">
      <c r="D122" s="1" t="s">
        <v>14</v>
      </c>
      <c r="E122" s="1">
        <v>69</v>
      </c>
      <c r="F122" s="4">
        <v>16.38</v>
      </c>
      <c r="G122" s="12">
        <v>0.23739130434782607</v>
      </c>
      <c r="H122" s="1">
        <v>115</v>
      </c>
      <c r="I122" s="4">
        <v>81.900000000000006</v>
      </c>
      <c r="J122" s="12">
        <v>0.71217391304347832</v>
      </c>
      <c r="K122" s="1">
        <v>55</v>
      </c>
      <c r="L122" s="2">
        <v>31</v>
      </c>
      <c r="M122" s="11">
        <f t="shared" si="19"/>
        <v>0.5636363636363636</v>
      </c>
      <c r="N122" s="2">
        <v>46</v>
      </c>
      <c r="O122" s="2">
        <v>93</v>
      </c>
      <c r="P122" s="11">
        <f t="shared" si="20"/>
        <v>2.0217391304347827</v>
      </c>
      <c r="Q122" s="2">
        <v>56</v>
      </c>
      <c r="R122" s="2">
        <v>63</v>
      </c>
      <c r="S122" s="11">
        <f t="shared" si="21"/>
        <v>1.125</v>
      </c>
    </row>
    <row r="123" spans="4:19" x14ac:dyDescent="0.25">
      <c r="D123" s="1" t="s">
        <v>15</v>
      </c>
      <c r="E123" s="1">
        <v>347</v>
      </c>
      <c r="F123" s="4">
        <v>330.57</v>
      </c>
      <c r="G123" s="12">
        <v>0.95265129682997118</v>
      </c>
      <c r="H123" s="1">
        <v>1309</v>
      </c>
      <c r="I123" s="4">
        <v>939.6</v>
      </c>
      <c r="J123" s="12">
        <v>0.71779984721161194</v>
      </c>
      <c r="K123" s="1">
        <v>830</v>
      </c>
      <c r="L123" s="2">
        <v>774</v>
      </c>
      <c r="M123" s="11">
        <f t="shared" si="19"/>
        <v>0.93253012048192774</v>
      </c>
      <c r="N123" s="2">
        <v>1301</v>
      </c>
      <c r="O123" s="2">
        <v>2504</v>
      </c>
      <c r="P123" s="11">
        <f t="shared" si="20"/>
        <v>1.92467332820907</v>
      </c>
      <c r="Q123" s="2">
        <v>504</v>
      </c>
      <c r="R123" s="2">
        <v>563</v>
      </c>
      <c r="S123" s="11">
        <f t="shared" si="21"/>
        <v>1.1170634920634921</v>
      </c>
    </row>
    <row r="124" spans="4:19" x14ac:dyDescent="0.25">
      <c r="D124" s="1" t="s">
        <v>16</v>
      </c>
      <c r="E124" s="1">
        <v>490</v>
      </c>
      <c r="F124" s="4">
        <v>686.43</v>
      </c>
      <c r="G124" s="12">
        <v>1.4008775510204081</v>
      </c>
      <c r="H124" s="1">
        <v>726</v>
      </c>
      <c r="I124" s="4">
        <v>1403.01</v>
      </c>
      <c r="J124" s="12">
        <v>1.9325206611570247</v>
      </c>
      <c r="K124" s="1">
        <v>957</v>
      </c>
      <c r="L124" s="2">
        <v>1719</v>
      </c>
      <c r="M124" s="11">
        <f t="shared" si="19"/>
        <v>1.7962382445141065</v>
      </c>
      <c r="N124" s="2">
        <v>866</v>
      </c>
      <c r="O124" s="2">
        <v>1638</v>
      </c>
      <c r="P124" s="11">
        <f t="shared" si="20"/>
        <v>1.8914549653579678</v>
      </c>
      <c r="Q124" s="2">
        <v>588</v>
      </c>
      <c r="R124" s="2">
        <v>877</v>
      </c>
      <c r="S124" s="11">
        <f t="shared" si="21"/>
        <v>1.4914965986394557</v>
      </c>
    </row>
    <row r="125" spans="4:19" x14ac:dyDescent="0.25">
      <c r="D125" s="1" t="s">
        <v>17</v>
      </c>
      <c r="E125" s="1">
        <v>0</v>
      </c>
      <c r="F125" s="4">
        <v>0</v>
      </c>
      <c r="G125" s="12">
        <v>0</v>
      </c>
      <c r="H125" s="1">
        <v>0</v>
      </c>
      <c r="I125" s="4">
        <v>0</v>
      </c>
      <c r="J125" s="12">
        <v>0</v>
      </c>
      <c r="K125" s="1">
        <v>0</v>
      </c>
      <c r="L125" s="1">
        <v>0</v>
      </c>
      <c r="M125" s="1">
        <v>0</v>
      </c>
      <c r="N125" s="2">
        <v>114</v>
      </c>
      <c r="O125" s="2">
        <v>110</v>
      </c>
      <c r="P125" s="11">
        <f t="shared" si="20"/>
        <v>0.96491228070175439</v>
      </c>
      <c r="Q125" s="2">
        <v>75</v>
      </c>
      <c r="R125" s="2">
        <v>49</v>
      </c>
      <c r="S125" s="11">
        <f t="shared" si="21"/>
        <v>0.65333333333333332</v>
      </c>
    </row>
    <row r="126" spans="4:19" x14ac:dyDescent="0.25">
      <c r="D126" s="1" t="s">
        <v>18</v>
      </c>
      <c r="E126" s="1">
        <v>542</v>
      </c>
      <c r="F126" s="4">
        <v>130.94999999999999</v>
      </c>
      <c r="G126" s="12">
        <v>0.24160516605166049</v>
      </c>
      <c r="H126" s="1">
        <v>513</v>
      </c>
      <c r="I126" s="4">
        <v>186.84</v>
      </c>
      <c r="J126" s="12">
        <v>0.36421052631578948</v>
      </c>
      <c r="K126" s="1">
        <v>363</v>
      </c>
      <c r="L126" s="2">
        <v>98</v>
      </c>
      <c r="M126" s="11">
        <f t="shared" si="19"/>
        <v>0.26997245179063362</v>
      </c>
      <c r="N126" s="2">
        <v>64</v>
      </c>
      <c r="O126" s="2">
        <v>64</v>
      </c>
      <c r="P126" s="11">
        <f t="shared" si="20"/>
        <v>1</v>
      </c>
      <c r="Q126" s="2">
        <v>56</v>
      </c>
      <c r="R126" s="2">
        <v>30</v>
      </c>
      <c r="S126" s="11">
        <f t="shared" si="21"/>
        <v>0.5357142857142857</v>
      </c>
    </row>
    <row r="127" spans="4:19" x14ac:dyDescent="0.25">
      <c r="D127" s="1" t="s">
        <v>19</v>
      </c>
      <c r="E127" s="1">
        <v>1300</v>
      </c>
      <c r="F127" s="4">
        <v>944.46</v>
      </c>
      <c r="G127" s="12">
        <v>0.7265076923076923</v>
      </c>
      <c r="H127" s="1">
        <v>387</v>
      </c>
      <c r="I127" s="4">
        <v>228.6</v>
      </c>
      <c r="J127" s="12">
        <v>0.59069767441860466</v>
      </c>
      <c r="K127" s="1">
        <v>276</v>
      </c>
      <c r="L127" s="2">
        <v>139</v>
      </c>
      <c r="M127" s="11">
        <f t="shared" si="19"/>
        <v>0.50362318840579712</v>
      </c>
      <c r="N127" s="2">
        <v>253</v>
      </c>
      <c r="O127" s="2">
        <v>303.5</v>
      </c>
      <c r="P127" s="11">
        <f t="shared" si="20"/>
        <v>1.1996047430830039</v>
      </c>
      <c r="Q127" s="2">
        <v>80</v>
      </c>
      <c r="R127" s="2">
        <v>65</v>
      </c>
      <c r="S127" s="11">
        <f t="shared" si="21"/>
        <v>0.8125</v>
      </c>
    </row>
    <row r="128" spans="4:19" x14ac:dyDescent="0.25">
      <c r="D128" s="1" t="s">
        <v>20</v>
      </c>
      <c r="E128" s="1">
        <v>125</v>
      </c>
      <c r="F128" s="4">
        <v>136.80000000000001</v>
      </c>
      <c r="G128" s="12">
        <v>1.0944</v>
      </c>
      <c r="H128" s="1">
        <v>101</v>
      </c>
      <c r="I128" s="4">
        <v>373.05</v>
      </c>
      <c r="J128" s="12">
        <v>3.6935643564356435</v>
      </c>
      <c r="K128" s="1">
        <v>113</v>
      </c>
      <c r="L128" s="2">
        <v>515</v>
      </c>
      <c r="M128" s="11">
        <f t="shared" si="19"/>
        <v>4.5575221238938051</v>
      </c>
      <c r="N128" s="2">
        <v>135</v>
      </c>
      <c r="O128" s="2">
        <v>222</v>
      </c>
      <c r="P128" s="11">
        <f t="shared" si="20"/>
        <v>1.6444444444444444</v>
      </c>
      <c r="Q128" s="2">
        <v>161</v>
      </c>
      <c r="R128" s="2">
        <v>162</v>
      </c>
      <c r="S128" s="11">
        <f t="shared" si="21"/>
        <v>1.0062111801242235</v>
      </c>
    </row>
    <row r="129" spans="4:19" x14ac:dyDescent="0.25">
      <c r="D129" s="1" t="s">
        <v>21</v>
      </c>
      <c r="E129" s="1">
        <v>11645</v>
      </c>
      <c r="F129" s="4">
        <v>11823.3</v>
      </c>
      <c r="G129" s="12">
        <v>1.0153112924001717</v>
      </c>
      <c r="H129" s="1">
        <v>11082</v>
      </c>
      <c r="I129" s="4">
        <v>20263.5</v>
      </c>
      <c r="J129" s="12">
        <v>1.8285056848944234</v>
      </c>
      <c r="K129" s="2">
        <v>11160</v>
      </c>
      <c r="L129" s="2">
        <v>18959</v>
      </c>
      <c r="M129" s="11">
        <f t="shared" si="19"/>
        <v>1.6988351254480287</v>
      </c>
      <c r="N129" s="2">
        <v>27183</v>
      </c>
      <c r="O129" s="2">
        <v>38437.9</v>
      </c>
      <c r="P129" s="11">
        <f t="shared" si="20"/>
        <v>1.4140418644005446</v>
      </c>
      <c r="Q129" s="2">
        <v>13921</v>
      </c>
      <c r="R129" s="2">
        <v>4328.96</v>
      </c>
      <c r="S129" s="11">
        <f t="shared" si="21"/>
        <v>0.31096616622369083</v>
      </c>
    </row>
    <row r="130" spans="4:19" x14ac:dyDescent="0.25">
      <c r="D130" s="1" t="s">
        <v>22</v>
      </c>
      <c r="E130" s="1">
        <v>58532</v>
      </c>
      <c r="F130" s="4">
        <v>20430.45</v>
      </c>
      <c r="G130" s="12">
        <v>0.34904752955648194</v>
      </c>
      <c r="H130" s="1">
        <v>76135</v>
      </c>
      <c r="I130" s="4">
        <v>25458.03</v>
      </c>
      <c r="J130" s="12">
        <v>0.33438011427070335</v>
      </c>
      <c r="K130" s="2">
        <v>59530</v>
      </c>
      <c r="L130" s="2">
        <v>38666</v>
      </c>
      <c r="M130" s="11">
        <f t="shared" si="19"/>
        <v>0.64952124979002179</v>
      </c>
      <c r="N130" s="2">
        <v>61688</v>
      </c>
      <c r="O130" s="2">
        <v>49862</v>
      </c>
      <c r="P130" s="11">
        <f t="shared" si="20"/>
        <v>0.80829334716638568</v>
      </c>
      <c r="Q130" s="2">
        <v>71032</v>
      </c>
      <c r="R130" s="2">
        <v>14060</v>
      </c>
      <c r="S130" s="11">
        <f t="shared" si="21"/>
        <v>0.19793895708976236</v>
      </c>
    </row>
    <row r="131" spans="4:19" x14ac:dyDescent="0.25">
      <c r="D131" s="1" t="s">
        <v>23</v>
      </c>
      <c r="E131" s="1">
        <v>958</v>
      </c>
      <c r="F131" s="4">
        <v>196.29</v>
      </c>
      <c r="G131" s="12">
        <v>0.2048956158663883</v>
      </c>
      <c r="H131" s="1">
        <v>1003</v>
      </c>
      <c r="I131" s="4">
        <v>810.45</v>
      </c>
      <c r="J131" s="12">
        <v>0.80802592223330016</v>
      </c>
      <c r="K131" s="1">
        <v>153</v>
      </c>
      <c r="L131" s="2">
        <v>60</v>
      </c>
      <c r="M131" s="11">
        <f t="shared" si="19"/>
        <v>0.39215686274509803</v>
      </c>
      <c r="N131" s="2">
        <v>151</v>
      </c>
      <c r="O131" s="2">
        <v>131</v>
      </c>
      <c r="P131" s="11">
        <f t="shared" si="20"/>
        <v>0.86754966887417218</v>
      </c>
      <c r="Q131" s="2">
        <v>419</v>
      </c>
      <c r="R131" s="2">
        <v>109</v>
      </c>
      <c r="S131" s="11">
        <f t="shared" si="21"/>
        <v>0.26014319809069214</v>
      </c>
    </row>
    <row r="132" spans="4:19" x14ac:dyDescent="0.25">
      <c r="D132" s="1" t="s">
        <v>24</v>
      </c>
      <c r="E132" s="1">
        <v>1050</v>
      </c>
      <c r="F132" s="4">
        <v>1416.69</v>
      </c>
      <c r="G132" s="12">
        <v>1.3492285714285714</v>
      </c>
      <c r="H132" s="1">
        <v>55</v>
      </c>
      <c r="I132" s="4">
        <v>24.75</v>
      </c>
      <c r="J132" s="12">
        <v>0.45</v>
      </c>
      <c r="K132" s="1">
        <v>57</v>
      </c>
      <c r="L132" s="2">
        <v>26</v>
      </c>
      <c r="M132" s="11">
        <f t="shared" si="19"/>
        <v>0.45614035087719296</v>
      </c>
      <c r="N132" s="2">
        <v>609</v>
      </c>
      <c r="O132" s="2">
        <v>1039</v>
      </c>
      <c r="P132" s="11">
        <f t="shared" si="20"/>
        <v>1.7060755336617406</v>
      </c>
      <c r="Q132" s="2">
        <v>621</v>
      </c>
      <c r="R132" s="2">
        <v>1060</v>
      </c>
      <c r="S132" s="11">
        <f t="shared" si="21"/>
        <v>1.7069243156199678</v>
      </c>
    </row>
    <row r="133" spans="4:19" x14ac:dyDescent="0.25">
      <c r="D133" s="1" t="s">
        <v>25</v>
      </c>
      <c r="E133" s="1">
        <v>466</v>
      </c>
      <c r="F133" s="4">
        <v>253.35</v>
      </c>
      <c r="G133" s="12">
        <v>0.54366952789699574</v>
      </c>
      <c r="H133" s="1">
        <v>1326</v>
      </c>
      <c r="I133" s="4">
        <v>1086.3</v>
      </c>
      <c r="J133" s="12">
        <v>0.81923076923076921</v>
      </c>
      <c r="K133" s="1">
        <v>273</v>
      </c>
      <c r="L133" s="2">
        <v>276</v>
      </c>
      <c r="M133" s="11">
        <f t="shared" si="19"/>
        <v>1.0109890109890109</v>
      </c>
      <c r="N133" s="2">
        <v>284</v>
      </c>
      <c r="O133" s="2">
        <v>311</v>
      </c>
      <c r="P133" s="11">
        <f t="shared" si="20"/>
        <v>1.0950704225352113</v>
      </c>
      <c r="Q133" s="2">
        <v>6</v>
      </c>
      <c r="R133" s="2">
        <v>5</v>
      </c>
      <c r="S133" s="11">
        <f t="shared" si="21"/>
        <v>0.83333333333333337</v>
      </c>
    </row>
    <row r="134" spans="4:19" x14ac:dyDescent="0.25">
      <c r="D134" s="1" t="s">
        <v>26</v>
      </c>
      <c r="E134" s="1">
        <v>11539</v>
      </c>
      <c r="F134" s="4">
        <v>4928.22</v>
      </c>
      <c r="G134" s="12">
        <v>0.42709246901811249</v>
      </c>
      <c r="H134" s="1">
        <v>11664</v>
      </c>
      <c r="I134" s="4">
        <v>13064.67</v>
      </c>
      <c r="J134" s="12">
        <v>1.1200848765432099</v>
      </c>
      <c r="K134" s="2">
        <v>9693</v>
      </c>
      <c r="L134" s="2">
        <v>7355</v>
      </c>
      <c r="M134" s="11">
        <f t="shared" si="19"/>
        <v>0.75879500670587019</v>
      </c>
      <c r="N134" s="2">
        <v>7045</v>
      </c>
      <c r="O134" s="2">
        <v>7903</v>
      </c>
      <c r="P134" s="11">
        <f t="shared" si="20"/>
        <v>1.1217885024840313</v>
      </c>
      <c r="Q134" s="2">
        <v>6513</v>
      </c>
      <c r="R134" s="2">
        <v>6287</v>
      </c>
      <c r="S134" s="11">
        <f t="shared" si="21"/>
        <v>0.96530016889298331</v>
      </c>
    </row>
    <row r="135" spans="4:19" x14ac:dyDescent="0.25">
      <c r="D135" s="1" t="s">
        <v>27</v>
      </c>
      <c r="E135" s="1">
        <v>22739</v>
      </c>
      <c r="F135" s="4">
        <v>11562.12</v>
      </c>
      <c r="G135" s="12">
        <v>0.50847090901095038</v>
      </c>
      <c r="H135" s="1">
        <v>15821</v>
      </c>
      <c r="I135" s="4">
        <v>7631.37</v>
      </c>
      <c r="J135" s="12">
        <v>0.4823569938689084</v>
      </c>
      <c r="K135" s="2">
        <v>16306</v>
      </c>
      <c r="L135" s="2">
        <v>4807</v>
      </c>
      <c r="M135" s="11">
        <f t="shared" si="19"/>
        <v>0.29479946032135412</v>
      </c>
      <c r="N135" s="2">
        <v>4777</v>
      </c>
      <c r="O135" s="2">
        <v>6094</v>
      </c>
      <c r="P135" s="11">
        <f t="shared" si="20"/>
        <v>1.275696043541972</v>
      </c>
      <c r="Q135" s="2">
        <v>4299</v>
      </c>
      <c r="R135" s="2">
        <v>4255</v>
      </c>
      <c r="S135" s="11">
        <f t="shared" si="21"/>
        <v>0.98976506164224243</v>
      </c>
    </row>
    <row r="136" spans="4:19" x14ac:dyDescent="0.25">
      <c r="D136" s="1" t="s">
        <v>28</v>
      </c>
      <c r="E136" s="1">
        <v>285</v>
      </c>
      <c r="F136" s="4">
        <v>10.8</v>
      </c>
      <c r="G136" s="12">
        <v>3.7894736842105266E-2</v>
      </c>
      <c r="H136" s="1">
        <v>1194</v>
      </c>
      <c r="I136" s="4">
        <v>388.44</v>
      </c>
      <c r="J136" s="12">
        <v>0.32532663316582916</v>
      </c>
      <c r="K136" s="1">
        <v>961</v>
      </c>
      <c r="L136" s="2">
        <v>125</v>
      </c>
      <c r="M136" s="11">
        <f t="shared" si="19"/>
        <v>0.13007284079084286</v>
      </c>
      <c r="N136" s="2">
        <v>771</v>
      </c>
      <c r="O136" s="2">
        <v>265.38</v>
      </c>
      <c r="P136" s="11">
        <f t="shared" si="20"/>
        <v>0.34420233463035022</v>
      </c>
      <c r="Q136" s="2">
        <v>1491</v>
      </c>
      <c r="R136" s="2">
        <v>267</v>
      </c>
      <c r="S136" s="11">
        <f t="shared" si="21"/>
        <v>0.17907444668008049</v>
      </c>
    </row>
    <row r="137" spans="4:19" x14ac:dyDescent="0.25">
      <c r="D137" s="1" t="s">
        <v>29</v>
      </c>
      <c r="E137" s="1">
        <v>49</v>
      </c>
      <c r="F137" s="4">
        <v>13.32</v>
      </c>
      <c r="G137" s="12">
        <v>0.27183673469387754</v>
      </c>
      <c r="H137" s="1">
        <v>12</v>
      </c>
      <c r="I137" s="4">
        <v>2.34</v>
      </c>
      <c r="J137" s="12">
        <v>0.19499999999999998</v>
      </c>
      <c r="K137" s="1">
        <v>13</v>
      </c>
      <c r="L137" s="2">
        <v>4</v>
      </c>
      <c r="M137" s="11">
        <f t="shared" si="19"/>
        <v>0.30769230769230771</v>
      </c>
      <c r="N137" s="2">
        <v>35</v>
      </c>
      <c r="O137" s="2">
        <v>43</v>
      </c>
      <c r="P137" s="11">
        <f t="shared" si="20"/>
        <v>1.2285714285714286</v>
      </c>
      <c r="Q137" s="2">
        <v>15</v>
      </c>
      <c r="R137" s="2">
        <v>1</v>
      </c>
      <c r="S137" s="11">
        <f t="shared" si="21"/>
        <v>6.6666666666666666E-2</v>
      </c>
    </row>
    <row r="138" spans="4:19" x14ac:dyDescent="0.25">
      <c r="D138" s="1" t="s">
        <v>30</v>
      </c>
      <c r="E138" s="1">
        <v>14745</v>
      </c>
      <c r="F138" s="4">
        <v>15421.23</v>
      </c>
      <c r="G138" s="12">
        <v>1.0458616480162766</v>
      </c>
      <c r="H138" s="1">
        <v>11555</v>
      </c>
      <c r="I138" s="4">
        <v>7662.69</v>
      </c>
      <c r="J138" s="12">
        <v>0.66314928602336642</v>
      </c>
      <c r="K138" s="2">
        <v>12451</v>
      </c>
      <c r="L138" s="2">
        <v>8590</v>
      </c>
      <c r="M138" s="11">
        <f t="shared" si="19"/>
        <v>0.68990442534736163</v>
      </c>
      <c r="N138" s="2">
        <v>7073</v>
      </c>
      <c r="O138" s="2">
        <v>11045.775</v>
      </c>
      <c r="P138" s="11">
        <f t="shared" si="20"/>
        <v>1.5616817474904565</v>
      </c>
      <c r="Q138" s="2">
        <v>7694</v>
      </c>
      <c r="R138" s="2">
        <v>9664</v>
      </c>
      <c r="S138" s="11">
        <f t="shared" si="21"/>
        <v>1.2560436703925137</v>
      </c>
    </row>
    <row r="139" spans="4:19" x14ac:dyDescent="0.25">
      <c r="D139" s="1" t="s">
        <v>31</v>
      </c>
      <c r="E139" s="1">
        <v>7215</v>
      </c>
      <c r="F139" s="4">
        <v>9488.7000000000007</v>
      </c>
      <c r="G139" s="12">
        <v>1.3151351351351352</v>
      </c>
      <c r="H139" s="1">
        <v>5770</v>
      </c>
      <c r="I139" s="4">
        <v>3917.97</v>
      </c>
      <c r="J139" s="12">
        <v>0.67902426343154243</v>
      </c>
      <c r="K139" s="2">
        <v>5373</v>
      </c>
      <c r="L139" s="2">
        <v>5275</v>
      </c>
      <c r="M139" s="11">
        <f t="shared" si="19"/>
        <v>0.98176065512748933</v>
      </c>
      <c r="N139" s="2">
        <v>6761</v>
      </c>
      <c r="O139" s="2">
        <v>9127</v>
      </c>
      <c r="P139" s="11">
        <f t="shared" si="20"/>
        <v>1.3499482325099836</v>
      </c>
      <c r="Q139" s="2">
        <v>418</v>
      </c>
      <c r="R139" s="2">
        <v>260</v>
      </c>
      <c r="S139" s="11">
        <f t="shared" si="21"/>
        <v>0.62200956937799046</v>
      </c>
    </row>
    <row r="140" spans="4:19" x14ac:dyDescent="0.25">
      <c r="D140" s="1" t="s">
        <v>32</v>
      </c>
      <c r="E140" s="1">
        <v>8</v>
      </c>
      <c r="F140" s="4">
        <v>3.6</v>
      </c>
      <c r="G140" s="12">
        <v>0.45</v>
      </c>
      <c r="H140" s="1">
        <v>7</v>
      </c>
      <c r="I140" s="4">
        <v>3.6</v>
      </c>
      <c r="J140" s="12">
        <v>0.51428571428571435</v>
      </c>
      <c r="K140" s="1">
        <v>0</v>
      </c>
      <c r="L140" s="1">
        <v>0</v>
      </c>
      <c r="M140" s="1">
        <v>0</v>
      </c>
      <c r="N140" s="2">
        <v>2</v>
      </c>
      <c r="O140" s="2">
        <v>1.44</v>
      </c>
      <c r="P140" s="11">
        <f t="shared" si="20"/>
        <v>0.72</v>
      </c>
      <c r="Q140" s="2">
        <v>0</v>
      </c>
      <c r="R140" s="2">
        <v>0</v>
      </c>
      <c r="S140" s="2">
        <v>0</v>
      </c>
    </row>
    <row r="141" spans="4:19" x14ac:dyDescent="0.25">
      <c r="D141" s="1" t="s">
        <v>33</v>
      </c>
      <c r="E141" s="1">
        <v>437</v>
      </c>
      <c r="F141" s="4">
        <v>216.81</v>
      </c>
      <c r="G141" s="12">
        <v>0.49613272311212814</v>
      </c>
      <c r="H141" s="1">
        <v>174</v>
      </c>
      <c r="I141" s="4">
        <v>98.55</v>
      </c>
      <c r="J141" s="12">
        <v>0.56637931034482758</v>
      </c>
      <c r="K141" s="1">
        <v>204</v>
      </c>
      <c r="L141" s="2">
        <v>155</v>
      </c>
      <c r="M141" s="11">
        <f t="shared" si="19"/>
        <v>0.75980392156862742</v>
      </c>
      <c r="N141" s="2">
        <v>194</v>
      </c>
      <c r="O141" s="2">
        <v>155</v>
      </c>
      <c r="P141" s="11">
        <f t="shared" si="20"/>
        <v>0.7989690721649485</v>
      </c>
      <c r="Q141" s="2">
        <v>592</v>
      </c>
      <c r="R141" s="2">
        <v>242</v>
      </c>
      <c r="S141" s="11">
        <f t="shared" si="21"/>
        <v>0.40878378378378377</v>
      </c>
    </row>
    <row r="142" spans="4:19" x14ac:dyDescent="0.25">
      <c r="D142" s="1" t="s">
        <v>34</v>
      </c>
      <c r="E142" s="1">
        <v>18</v>
      </c>
      <c r="F142" s="4">
        <v>3.96</v>
      </c>
      <c r="G142" s="12">
        <v>0.22</v>
      </c>
      <c r="H142" s="1">
        <v>5</v>
      </c>
      <c r="I142" s="4">
        <v>1.44</v>
      </c>
      <c r="J142" s="12">
        <v>0.28799999999999998</v>
      </c>
      <c r="K142" s="1">
        <v>913</v>
      </c>
      <c r="L142" s="2">
        <v>111</v>
      </c>
      <c r="M142" s="11">
        <f t="shared" si="19"/>
        <v>0.12157721796276014</v>
      </c>
      <c r="N142" s="2">
        <v>16</v>
      </c>
      <c r="O142" s="2">
        <v>17</v>
      </c>
      <c r="P142" s="11">
        <f t="shared" si="20"/>
        <v>1.0625</v>
      </c>
      <c r="Q142" s="2">
        <v>16</v>
      </c>
      <c r="R142" s="2">
        <v>3</v>
      </c>
      <c r="S142" s="11">
        <f t="shared" si="21"/>
        <v>0.1875</v>
      </c>
    </row>
    <row r="143" spans="4:19" x14ac:dyDescent="0.25">
      <c r="D143" s="1" t="s">
        <v>35</v>
      </c>
      <c r="E143" s="1">
        <v>730</v>
      </c>
      <c r="F143" s="4">
        <v>924.39</v>
      </c>
      <c r="G143" s="12">
        <v>1.2662876712328768</v>
      </c>
      <c r="H143" s="1">
        <v>1665</v>
      </c>
      <c r="I143" s="4">
        <v>2234.88</v>
      </c>
      <c r="J143" s="12">
        <v>1.3422702702702702</v>
      </c>
      <c r="K143" s="2">
        <v>1330</v>
      </c>
      <c r="L143" s="2">
        <v>1623</v>
      </c>
      <c r="M143" s="11">
        <f t="shared" si="19"/>
        <v>1.2203007518796993</v>
      </c>
      <c r="N143" s="2">
        <v>725</v>
      </c>
      <c r="O143" s="2">
        <v>732</v>
      </c>
      <c r="P143" s="11">
        <f t="shared" si="20"/>
        <v>1.0096551724137932</v>
      </c>
      <c r="Q143" s="2">
        <v>905</v>
      </c>
      <c r="R143" s="2">
        <v>922</v>
      </c>
      <c r="S143" s="11">
        <f t="shared" si="21"/>
        <v>1.0187845303867404</v>
      </c>
    </row>
    <row r="144" spans="4:19" x14ac:dyDescent="0.25">
      <c r="D144" s="1" t="s">
        <v>36</v>
      </c>
      <c r="E144" s="1">
        <v>160</v>
      </c>
      <c r="F144" s="4">
        <v>208.53</v>
      </c>
      <c r="G144" s="12">
        <v>1.3033125000000001</v>
      </c>
      <c r="H144" s="1">
        <v>211</v>
      </c>
      <c r="I144" s="4">
        <v>347.22</v>
      </c>
      <c r="J144" s="12">
        <v>1.6455924170616114</v>
      </c>
      <c r="K144" s="1">
        <v>181</v>
      </c>
      <c r="L144" s="2">
        <v>307</v>
      </c>
      <c r="M144" s="11">
        <f t="shared" si="19"/>
        <v>1.6961325966850829</v>
      </c>
      <c r="N144" s="2">
        <v>198.8</v>
      </c>
      <c r="O144" s="2">
        <v>321</v>
      </c>
      <c r="P144" s="11">
        <f t="shared" si="20"/>
        <v>1.6146881287726358</v>
      </c>
      <c r="Q144" s="2">
        <v>168</v>
      </c>
      <c r="R144" s="2">
        <v>193</v>
      </c>
      <c r="S144" s="11">
        <f t="shared" si="21"/>
        <v>1.1488095238095237</v>
      </c>
    </row>
    <row r="145" spans="4:19" x14ac:dyDescent="0.25">
      <c r="D145" s="1" t="s">
        <v>37</v>
      </c>
      <c r="E145" s="1">
        <v>1115</v>
      </c>
      <c r="F145" s="4">
        <v>825.3</v>
      </c>
      <c r="G145" s="12">
        <v>0.74017937219730934</v>
      </c>
      <c r="H145" s="1">
        <v>810</v>
      </c>
      <c r="I145" s="4">
        <v>810.72</v>
      </c>
      <c r="J145" s="12">
        <v>1.0008888888888889</v>
      </c>
      <c r="K145" s="2">
        <v>1437</v>
      </c>
      <c r="L145" s="2">
        <v>1086</v>
      </c>
      <c r="M145" s="11">
        <f t="shared" si="19"/>
        <v>0.75574112734864296</v>
      </c>
      <c r="N145" s="2">
        <v>1224</v>
      </c>
      <c r="O145" s="2">
        <v>1003</v>
      </c>
      <c r="P145" s="11">
        <f t="shared" si="20"/>
        <v>0.81944444444444442</v>
      </c>
      <c r="Q145" s="2">
        <v>1080</v>
      </c>
      <c r="R145" s="2">
        <v>1487</v>
      </c>
      <c r="S145" s="11">
        <f t="shared" si="21"/>
        <v>1.3768518518518518</v>
      </c>
    </row>
    <row r="146" spans="4:19" x14ac:dyDescent="0.25">
      <c r="D146" s="1" t="s">
        <v>38</v>
      </c>
      <c r="E146" s="1">
        <v>279</v>
      </c>
      <c r="F146" s="4">
        <v>340.2</v>
      </c>
      <c r="G146" s="12">
        <v>1.2193548387096773</v>
      </c>
      <c r="H146" s="1">
        <v>270</v>
      </c>
      <c r="I146" s="4">
        <v>277.2</v>
      </c>
      <c r="J146" s="12">
        <v>1.0266666666666666</v>
      </c>
      <c r="K146" s="1">
        <v>93</v>
      </c>
      <c r="L146" s="2">
        <v>88</v>
      </c>
      <c r="M146" s="11">
        <f t="shared" si="19"/>
        <v>0.94623655913978499</v>
      </c>
      <c r="N146" s="2">
        <v>88</v>
      </c>
      <c r="O146" s="2">
        <v>79</v>
      </c>
      <c r="P146" s="11">
        <f t="shared" si="20"/>
        <v>0.89772727272727271</v>
      </c>
      <c r="Q146" s="2">
        <v>73</v>
      </c>
      <c r="R146" s="2">
        <v>61</v>
      </c>
      <c r="S146" s="11">
        <f t="shared" si="21"/>
        <v>0.83561643835616439</v>
      </c>
    </row>
    <row r="147" spans="4:19" x14ac:dyDescent="0.25">
      <c r="D147" s="1" t="s">
        <v>39</v>
      </c>
      <c r="E147" s="1">
        <v>24</v>
      </c>
      <c r="F147" s="4">
        <v>21.06</v>
      </c>
      <c r="G147" s="12">
        <v>0.87749999999999995</v>
      </c>
      <c r="H147" s="1">
        <v>103</v>
      </c>
      <c r="I147" s="4">
        <v>92.7</v>
      </c>
      <c r="J147" s="12">
        <v>0.9</v>
      </c>
      <c r="K147" s="1">
        <v>35</v>
      </c>
      <c r="L147" s="2">
        <v>25</v>
      </c>
      <c r="M147" s="11">
        <f t="shared" si="19"/>
        <v>0.7142857142857143</v>
      </c>
      <c r="N147" s="2">
        <v>28</v>
      </c>
      <c r="O147" s="2">
        <v>28</v>
      </c>
      <c r="P147" s="11">
        <f t="shared" si="20"/>
        <v>1</v>
      </c>
      <c r="Q147" s="2">
        <v>12</v>
      </c>
      <c r="R147" s="2">
        <v>22</v>
      </c>
      <c r="S147" s="11">
        <f t="shared" si="21"/>
        <v>1.8333333333333333</v>
      </c>
    </row>
    <row r="148" spans="4:19" x14ac:dyDescent="0.25">
      <c r="D148" s="1" t="s">
        <v>40</v>
      </c>
      <c r="E148" s="1">
        <v>21</v>
      </c>
      <c r="F148" s="4">
        <v>9.18</v>
      </c>
      <c r="G148" s="12">
        <v>0.43714285714285711</v>
      </c>
      <c r="H148" s="1">
        <v>174</v>
      </c>
      <c r="I148" s="4">
        <v>98.55</v>
      </c>
      <c r="J148" s="12">
        <v>0.56637931034482758</v>
      </c>
      <c r="K148" s="1">
        <v>204</v>
      </c>
      <c r="L148" s="2">
        <v>155</v>
      </c>
      <c r="M148" s="11">
        <f t="shared" si="19"/>
        <v>0.75980392156862742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</row>
    <row r="149" spans="4:19" x14ac:dyDescent="0.25">
      <c r="D149" s="1" t="s">
        <v>41</v>
      </c>
      <c r="E149" s="1">
        <v>225</v>
      </c>
      <c r="F149" s="4">
        <v>925.02</v>
      </c>
      <c r="G149" s="12">
        <v>4.1112000000000002</v>
      </c>
      <c r="H149" s="1">
        <v>9</v>
      </c>
      <c r="I149" s="4">
        <v>9.5399999999999991</v>
      </c>
      <c r="J149" s="12">
        <v>1.0599999999999998</v>
      </c>
      <c r="K149" s="1">
        <v>10</v>
      </c>
      <c r="L149" s="2">
        <v>12</v>
      </c>
      <c r="M149" s="11">
        <f t="shared" si="19"/>
        <v>1.2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</row>
    <row r="150" spans="4:19" x14ac:dyDescent="0.25">
      <c r="D150" s="1" t="s">
        <v>42</v>
      </c>
      <c r="E150" s="1">
        <v>19185</v>
      </c>
      <c r="F150" s="4">
        <v>19706.849999999999</v>
      </c>
      <c r="G150" s="12">
        <v>1.0272009382329945</v>
      </c>
      <c r="H150" s="1">
        <v>11630</v>
      </c>
      <c r="I150" s="4">
        <v>14357.97</v>
      </c>
      <c r="J150" s="12">
        <v>1.2345631986242476</v>
      </c>
      <c r="K150" s="2">
        <v>15986</v>
      </c>
      <c r="L150" s="2">
        <v>11585</v>
      </c>
      <c r="M150" s="11">
        <f t="shared" si="19"/>
        <v>0.7246966095333417</v>
      </c>
      <c r="N150" s="2">
        <v>10574</v>
      </c>
      <c r="O150" s="2">
        <v>17941.599999999999</v>
      </c>
      <c r="P150" s="11">
        <f t="shared" si="20"/>
        <v>1.6967656515982596</v>
      </c>
      <c r="Q150" s="2">
        <v>14949</v>
      </c>
      <c r="R150" s="2">
        <v>12448</v>
      </c>
      <c r="S150" s="11">
        <f t="shared" si="21"/>
        <v>0.8326978393203559</v>
      </c>
    </row>
    <row r="151" spans="4:19" x14ac:dyDescent="0.25">
      <c r="D151" s="1" t="s">
        <v>43</v>
      </c>
      <c r="E151" s="1">
        <v>290</v>
      </c>
      <c r="F151" s="4">
        <v>104.4</v>
      </c>
      <c r="G151" s="12">
        <v>0.36000000000000004</v>
      </c>
      <c r="H151" s="1">
        <v>770</v>
      </c>
      <c r="I151" s="4">
        <v>90.18</v>
      </c>
      <c r="J151" s="12">
        <v>0.11711688311688312</v>
      </c>
      <c r="K151" s="1">
        <v>474</v>
      </c>
      <c r="L151" s="2">
        <v>75</v>
      </c>
      <c r="M151" s="11">
        <f t="shared" si="19"/>
        <v>0.15822784810126583</v>
      </c>
      <c r="N151" s="2">
        <v>304</v>
      </c>
      <c r="O151" s="2">
        <v>257.89999999999998</v>
      </c>
      <c r="P151" s="11">
        <f t="shared" si="20"/>
        <v>0.84835526315789467</v>
      </c>
      <c r="Q151" s="2">
        <v>264</v>
      </c>
      <c r="R151" s="2">
        <v>140</v>
      </c>
      <c r="S151" s="11">
        <f t="shared" si="21"/>
        <v>0.53030303030303028</v>
      </c>
    </row>
    <row r="152" spans="4:19" x14ac:dyDescent="0.25">
      <c r="D152" s="1" t="s">
        <v>44</v>
      </c>
      <c r="E152" s="1">
        <v>289</v>
      </c>
      <c r="F152" s="4">
        <v>36.72</v>
      </c>
      <c r="G152" s="12">
        <v>0.12705882352941175</v>
      </c>
      <c r="H152" s="1">
        <v>131</v>
      </c>
      <c r="I152" s="4">
        <v>77.58</v>
      </c>
      <c r="J152" s="12">
        <v>0.59221374045801523</v>
      </c>
      <c r="K152" s="1">
        <v>131</v>
      </c>
      <c r="L152" s="2">
        <v>78</v>
      </c>
      <c r="M152" s="11">
        <f t="shared" si="19"/>
        <v>0.59541984732824427</v>
      </c>
      <c r="N152" s="2">
        <v>148</v>
      </c>
      <c r="O152" s="2">
        <v>137.69999999999999</v>
      </c>
      <c r="P152" s="11">
        <f t="shared" si="20"/>
        <v>0.93040540540540528</v>
      </c>
      <c r="Q152" s="2">
        <v>115</v>
      </c>
      <c r="R152" s="2">
        <v>52</v>
      </c>
      <c r="S152" s="11">
        <f t="shared" si="21"/>
        <v>0.45217391304347826</v>
      </c>
    </row>
    <row r="153" spans="4:19" x14ac:dyDescent="0.25">
      <c r="D153" s="1" t="s">
        <v>45</v>
      </c>
      <c r="E153" s="1">
        <v>27331</v>
      </c>
      <c r="F153" s="4">
        <v>17778.599999999999</v>
      </c>
      <c r="G153" s="12">
        <v>0.65049211518056416</v>
      </c>
      <c r="H153" s="1">
        <v>24008</v>
      </c>
      <c r="I153" s="4">
        <v>8457.2099999999991</v>
      </c>
      <c r="J153" s="12">
        <v>0.35226632789070306</v>
      </c>
      <c r="K153" s="2">
        <v>21227</v>
      </c>
      <c r="L153" s="2">
        <v>10527</v>
      </c>
      <c r="M153" s="11">
        <f t="shared" si="19"/>
        <v>0.49592500117774535</v>
      </c>
      <c r="N153" s="2">
        <v>17830</v>
      </c>
      <c r="O153" s="2">
        <v>20536</v>
      </c>
      <c r="P153" s="11">
        <f t="shared" si="20"/>
        <v>1.1517666853617499</v>
      </c>
      <c r="Q153" s="2">
        <v>19732</v>
      </c>
      <c r="R153" s="2">
        <v>12906</v>
      </c>
      <c r="S153" s="11">
        <f t="shared" si="21"/>
        <v>0.65406446381512262</v>
      </c>
    </row>
    <row r="154" spans="4:19" x14ac:dyDescent="0.25">
      <c r="D154" s="1" t="s">
        <v>46</v>
      </c>
      <c r="E154" s="1">
        <v>327</v>
      </c>
      <c r="F154" s="4">
        <v>377.82</v>
      </c>
      <c r="G154" s="12">
        <v>1.1554128440366973</v>
      </c>
      <c r="H154" s="1">
        <v>202</v>
      </c>
      <c r="I154" s="4">
        <v>201.42</v>
      </c>
      <c r="J154" s="12">
        <v>0.99712871287128702</v>
      </c>
      <c r="K154" s="1">
        <v>189</v>
      </c>
      <c r="L154" s="2">
        <v>216</v>
      </c>
      <c r="M154" s="11">
        <f t="shared" si="19"/>
        <v>1.1428571428571428</v>
      </c>
      <c r="N154" s="2">
        <v>188</v>
      </c>
      <c r="O154" s="2">
        <v>325</v>
      </c>
      <c r="P154" s="11">
        <f t="shared" si="20"/>
        <v>1.7287234042553192</v>
      </c>
      <c r="Q154" s="2">
        <v>292</v>
      </c>
      <c r="R154" s="2">
        <v>275</v>
      </c>
      <c r="S154" s="11">
        <f t="shared" si="21"/>
        <v>0.94178082191780821</v>
      </c>
    </row>
    <row r="155" spans="4:19" x14ac:dyDescent="0.25">
      <c r="D155" s="1" t="s">
        <v>47</v>
      </c>
      <c r="E155" s="1">
        <v>3974</v>
      </c>
      <c r="F155" s="4">
        <v>3208.59</v>
      </c>
      <c r="G155" s="12">
        <v>0.80739557121288374</v>
      </c>
      <c r="H155" s="1">
        <v>1903</v>
      </c>
      <c r="I155" s="4">
        <v>2481.12</v>
      </c>
      <c r="J155" s="12">
        <v>1.3037940094587492</v>
      </c>
      <c r="K155" s="2">
        <v>1438</v>
      </c>
      <c r="L155" s="2">
        <v>1394</v>
      </c>
      <c r="M155" s="11">
        <f t="shared" si="19"/>
        <v>0.96940194714881778</v>
      </c>
      <c r="N155" s="2">
        <v>2535</v>
      </c>
      <c r="O155" s="2">
        <v>2305</v>
      </c>
      <c r="P155" s="11">
        <f t="shared" si="20"/>
        <v>0.90927021696252464</v>
      </c>
      <c r="Q155" s="2">
        <v>2702</v>
      </c>
      <c r="R155" s="2">
        <v>2251</v>
      </c>
      <c r="S155" s="11">
        <f t="shared" si="21"/>
        <v>0.83308660251665434</v>
      </c>
    </row>
    <row r="156" spans="4:19" x14ac:dyDescent="0.25">
      <c r="D156" s="1" t="s">
        <v>48</v>
      </c>
      <c r="E156" s="1">
        <v>109</v>
      </c>
      <c r="F156" s="4">
        <v>99.09</v>
      </c>
      <c r="G156" s="12">
        <v>0.90908256880733951</v>
      </c>
      <c r="H156" s="1">
        <v>110</v>
      </c>
      <c r="I156" s="4">
        <v>1959.03</v>
      </c>
      <c r="J156" s="12">
        <v>17.809363636363635</v>
      </c>
      <c r="K156" s="2">
        <v>1438</v>
      </c>
      <c r="L156" s="2">
        <v>1394</v>
      </c>
      <c r="M156" s="11">
        <f t="shared" si="19"/>
        <v>0.96940194714881778</v>
      </c>
      <c r="N156" s="2">
        <v>92</v>
      </c>
      <c r="O156" s="2">
        <v>92</v>
      </c>
      <c r="P156" s="11">
        <f t="shared" si="20"/>
        <v>1</v>
      </c>
      <c r="Q156" s="2">
        <v>65</v>
      </c>
      <c r="R156" s="2">
        <v>114</v>
      </c>
      <c r="S156" s="11">
        <f t="shared" si="21"/>
        <v>1.7538461538461538</v>
      </c>
    </row>
    <row r="157" spans="4:19" x14ac:dyDescent="0.25">
      <c r="D157" s="1" t="s">
        <v>49</v>
      </c>
      <c r="E157" s="1">
        <v>344</v>
      </c>
      <c r="F157" s="4">
        <v>299.88</v>
      </c>
      <c r="G157" s="12">
        <v>0.8717441860465116</v>
      </c>
      <c r="H157" s="1">
        <v>410</v>
      </c>
      <c r="I157" s="4">
        <v>471.24</v>
      </c>
      <c r="J157" s="12">
        <v>1.1493658536585367</v>
      </c>
      <c r="K157" s="1">
        <v>358</v>
      </c>
      <c r="L157" s="2">
        <v>406</v>
      </c>
      <c r="M157" s="11">
        <f t="shared" si="19"/>
        <v>1.1340782122905029</v>
      </c>
      <c r="N157" s="2">
        <v>406</v>
      </c>
      <c r="O157" s="2">
        <v>407</v>
      </c>
      <c r="P157" s="11">
        <f t="shared" si="20"/>
        <v>1.0024630541871922</v>
      </c>
      <c r="Q157" s="2">
        <v>232</v>
      </c>
      <c r="R157" s="2">
        <v>235</v>
      </c>
      <c r="S157" s="11">
        <f t="shared" si="21"/>
        <v>1.0129310344827587</v>
      </c>
    </row>
    <row r="158" spans="4:19" x14ac:dyDescent="0.25">
      <c r="D158" s="1" t="s">
        <v>50</v>
      </c>
      <c r="E158" s="1">
        <v>125</v>
      </c>
      <c r="F158" s="4">
        <v>62.91</v>
      </c>
      <c r="G158" s="12">
        <v>0.50327999999999995</v>
      </c>
      <c r="H158" s="1">
        <v>366</v>
      </c>
      <c r="I158" s="4">
        <v>131.04</v>
      </c>
      <c r="J158" s="12">
        <v>0.35803278688524587</v>
      </c>
      <c r="K158" s="1">
        <v>440</v>
      </c>
      <c r="L158" s="2">
        <v>80</v>
      </c>
      <c r="M158" s="11">
        <f t="shared" si="19"/>
        <v>0.18181818181818182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</row>
    <row r="159" spans="4:19" x14ac:dyDescent="0.25">
      <c r="D159" s="1" t="s">
        <v>51</v>
      </c>
      <c r="E159" s="1">
        <v>1732</v>
      </c>
      <c r="F159" s="4">
        <v>1520.73</v>
      </c>
      <c r="G159" s="12">
        <v>0.87801963048498843</v>
      </c>
      <c r="H159" s="1">
        <v>1030</v>
      </c>
      <c r="I159" s="4">
        <v>898.2</v>
      </c>
      <c r="J159" s="12">
        <v>0.8720388349514564</v>
      </c>
      <c r="K159" s="1">
        <v>560</v>
      </c>
      <c r="L159" s="2">
        <v>482</v>
      </c>
      <c r="M159" s="11">
        <f t="shared" si="19"/>
        <v>0.86071428571428577</v>
      </c>
      <c r="N159" s="2">
        <v>391</v>
      </c>
      <c r="O159" s="2">
        <v>391</v>
      </c>
      <c r="P159" s="11">
        <f t="shared" si="20"/>
        <v>1</v>
      </c>
      <c r="Q159" s="2">
        <v>413</v>
      </c>
      <c r="R159" s="2">
        <v>373</v>
      </c>
      <c r="S159" s="11">
        <f t="shared" si="21"/>
        <v>0.90314769975786924</v>
      </c>
    </row>
    <row r="160" spans="4:19" x14ac:dyDescent="0.25">
      <c r="D160" s="6" t="s">
        <v>52</v>
      </c>
      <c r="E160" s="6">
        <f>SUM(E113:E159)</f>
        <v>223404</v>
      </c>
      <c r="F160" s="8">
        <f>SUM(F113:F159)</f>
        <v>166322.43000000002</v>
      </c>
      <c r="G160" s="35">
        <f>AVERAGE(G113:G159)</f>
        <v>0.83548458768124056</v>
      </c>
      <c r="H160" s="6">
        <f t="shared" ref="H160" si="22">SUM(H113:H159)</f>
        <v>223329</v>
      </c>
      <c r="I160" s="8">
        <f t="shared" ref="I160" si="23">SUM(I113:I159)</f>
        <v>168658.38</v>
      </c>
      <c r="J160" s="13">
        <f t="shared" ref="J160" si="24">AVERAGE(J113:J159)</f>
        <v>1.2499200644012207</v>
      </c>
      <c r="K160" s="7">
        <f t="shared" ref="K160" si="25">SUM(K113:K159)</f>
        <v>207813</v>
      </c>
      <c r="L160" s="7">
        <f t="shared" ref="L160" si="26">SUM(L113:L159)</f>
        <v>175891</v>
      </c>
      <c r="M160" s="7">
        <f t="shared" ref="M160" si="27">AVERAGE(M113:M159)</f>
        <v>0.87006448688184657</v>
      </c>
      <c r="N160" s="7">
        <f t="shared" ref="N160" si="28">SUM(N113:N159)</f>
        <v>195506.8</v>
      </c>
      <c r="O160" s="7">
        <f t="shared" ref="O160" si="29">SUM(O113:O159)</f>
        <v>238655.71500000003</v>
      </c>
      <c r="P160" s="7">
        <f t="shared" ref="P160" si="30">AVERAGE(P113:P159)</f>
        <v>1.1100695520950754</v>
      </c>
      <c r="Q160" s="7">
        <f t="shared" ref="Q160" si="31">SUM(Q113:Q159)</f>
        <v>184654</v>
      </c>
      <c r="R160" s="7">
        <f t="shared" ref="R160" si="32">SUM(R113:R159)</f>
        <v>125131.95999999999</v>
      </c>
      <c r="S160" s="7">
        <f t="shared" ref="S160" si="33">AVERAGE(S113:S159)</f>
        <v>0.88401093502867578</v>
      </c>
    </row>
    <row r="161" spans="4:19" x14ac:dyDescent="0.25">
      <c r="D161" s="1"/>
      <c r="E161" s="2"/>
      <c r="F161" s="2"/>
      <c r="G161" s="1"/>
      <c r="H161" s="2"/>
      <c r="I161" s="4"/>
      <c r="J161" s="1"/>
      <c r="K161" s="2"/>
      <c r="L161" s="2"/>
      <c r="M161" s="1"/>
      <c r="N161" s="1"/>
      <c r="O161" s="1"/>
      <c r="P161" s="1"/>
      <c r="Q161" s="1"/>
      <c r="R161" s="1"/>
      <c r="S161" s="1"/>
    </row>
    <row r="162" spans="4:19" x14ac:dyDescent="0.25">
      <c r="D162" s="1"/>
      <c r="E162" s="2"/>
      <c r="F162" s="2"/>
      <c r="G162" s="2"/>
      <c r="H162" s="2"/>
      <c r="I162" s="2"/>
      <c r="J162" s="2"/>
      <c r="K162" s="2"/>
      <c r="L162" s="2"/>
      <c r="M162" s="1"/>
      <c r="N162" s="1"/>
      <c r="O162" s="1"/>
      <c r="P162" s="1"/>
      <c r="Q162" s="1"/>
      <c r="R162" s="1"/>
      <c r="S162" s="1"/>
    </row>
    <row r="163" spans="4:19" x14ac:dyDescent="0.25">
      <c r="D163" s="6" t="s">
        <v>62</v>
      </c>
      <c r="E163" s="6"/>
      <c r="F163" s="6"/>
      <c r="G163" s="6"/>
      <c r="H163" s="6"/>
      <c r="I163" s="8"/>
      <c r="J163" s="6"/>
      <c r="K163" s="1"/>
      <c r="L163" s="1"/>
      <c r="M163" s="1"/>
      <c r="N163" s="1"/>
      <c r="O163" s="1"/>
      <c r="P163" s="1"/>
      <c r="Q163" s="1"/>
      <c r="R163" s="1"/>
      <c r="S163" s="1"/>
    </row>
    <row r="164" spans="4:19" x14ac:dyDescent="0.25">
      <c r="D164" s="1"/>
      <c r="E164" s="6">
        <v>2012</v>
      </c>
      <c r="F164" s="6"/>
      <c r="G164" s="6"/>
      <c r="H164" s="6">
        <v>2013</v>
      </c>
      <c r="I164" s="4"/>
      <c r="J164" s="1"/>
      <c r="K164" s="6">
        <v>2014</v>
      </c>
      <c r="L164" s="6"/>
      <c r="M164" s="6"/>
      <c r="N164" s="6">
        <v>2015</v>
      </c>
      <c r="O164" s="6"/>
      <c r="P164" s="6"/>
      <c r="Q164" s="6">
        <v>2016</v>
      </c>
      <c r="R164" s="6"/>
      <c r="S164" s="6"/>
    </row>
    <row r="165" spans="4:19" x14ac:dyDescent="0.25">
      <c r="D165" s="1"/>
      <c r="E165" s="6" t="s">
        <v>1</v>
      </c>
      <c r="F165" s="6" t="s">
        <v>2</v>
      </c>
      <c r="G165" s="6" t="s">
        <v>76</v>
      </c>
      <c r="H165" s="6" t="s">
        <v>1</v>
      </c>
      <c r="I165" s="8" t="s">
        <v>2</v>
      </c>
      <c r="J165" s="6" t="s">
        <v>76</v>
      </c>
      <c r="K165" s="6" t="s">
        <v>1</v>
      </c>
      <c r="L165" s="6" t="s">
        <v>2</v>
      </c>
      <c r="M165" s="6" t="s">
        <v>76</v>
      </c>
      <c r="N165" s="6" t="s">
        <v>1</v>
      </c>
      <c r="O165" s="6" t="s">
        <v>2</v>
      </c>
      <c r="P165" s="6" t="s">
        <v>76</v>
      </c>
      <c r="Q165" s="6" t="s">
        <v>1</v>
      </c>
      <c r="R165" s="6" t="s">
        <v>2</v>
      </c>
      <c r="S165" s="6" t="s">
        <v>76</v>
      </c>
    </row>
    <row r="166" spans="4:19" x14ac:dyDescent="0.25">
      <c r="D166" s="6" t="s">
        <v>61</v>
      </c>
      <c r="E166" s="6" t="s">
        <v>3</v>
      </c>
      <c r="F166" s="6" t="s">
        <v>4</v>
      </c>
      <c r="G166" s="6"/>
      <c r="H166" s="6" t="s">
        <v>3</v>
      </c>
      <c r="I166" s="8" t="s">
        <v>4</v>
      </c>
      <c r="J166" s="6"/>
      <c r="K166" s="6" t="s">
        <v>3</v>
      </c>
      <c r="L166" s="6" t="s">
        <v>4</v>
      </c>
      <c r="M166" s="6"/>
      <c r="N166" s="6" t="s">
        <v>3</v>
      </c>
      <c r="O166" s="6" t="s">
        <v>4</v>
      </c>
      <c r="P166" s="6"/>
      <c r="Q166" s="6" t="s">
        <v>3</v>
      </c>
      <c r="R166" s="6" t="s">
        <v>4</v>
      </c>
      <c r="S166" s="6"/>
    </row>
    <row r="167" spans="4:19" x14ac:dyDescent="0.25">
      <c r="D167" s="1" t="s">
        <v>5</v>
      </c>
      <c r="E167" s="1">
        <v>1709</v>
      </c>
      <c r="F167" s="1">
        <v>17090</v>
      </c>
      <c r="G167" s="12">
        <v>10</v>
      </c>
      <c r="H167" s="1">
        <v>1764</v>
      </c>
      <c r="I167" s="4">
        <v>17640</v>
      </c>
      <c r="J167" s="12">
        <v>10</v>
      </c>
      <c r="K167" s="2">
        <v>2013</v>
      </c>
      <c r="L167" s="2">
        <f>K167*11</f>
        <v>22143</v>
      </c>
      <c r="M167" s="2">
        <f>L167/K167</f>
        <v>11</v>
      </c>
      <c r="N167" s="2">
        <v>1366</v>
      </c>
      <c r="O167" s="2">
        <v>7792</v>
      </c>
      <c r="P167" s="11">
        <f>O167/N167</f>
        <v>5.7042459736456808</v>
      </c>
      <c r="Q167" s="2">
        <v>1656</v>
      </c>
      <c r="R167" s="2">
        <v>10992</v>
      </c>
      <c r="S167" s="11">
        <f>R167/Q167</f>
        <v>6.63768115942029</v>
      </c>
    </row>
    <row r="168" spans="4:19" x14ac:dyDescent="0.25">
      <c r="D168" s="1" t="s">
        <v>6</v>
      </c>
      <c r="E168" s="1">
        <v>2847</v>
      </c>
      <c r="F168" s="1">
        <v>28470</v>
      </c>
      <c r="G168" s="12">
        <v>10</v>
      </c>
      <c r="H168" s="1">
        <v>3924</v>
      </c>
      <c r="I168" s="4">
        <v>39240</v>
      </c>
      <c r="J168" s="12">
        <v>10</v>
      </c>
      <c r="K168" s="2">
        <v>1099</v>
      </c>
      <c r="L168" s="2">
        <f>K168*11</f>
        <v>12089</v>
      </c>
      <c r="M168" s="2">
        <f t="shared" ref="M168:M194" si="34">L168/K168</f>
        <v>11</v>
      </c>
      <c r="N168" s="2">
        <v>5046</v>
      </c>
      <c r="O168" s="2">
        <v>26107</v>
      </c>
      <c r="P168" s="11">
        <f t="shared" ref="P168:P195" si="35">O168/N168</f>
        <v>5.1738010305192228</v>
      </c>
      <c r="Q168" s="2">
        <v>2720</v>
      </c>
      <c r="R168" s="2">
        <v>15175</v>
      </c>
      <c r="S168" s="11">
        <f t="shared" ref="S168:S195" si="36">R168/Q168</f>
        <v>5.5790441176470589</v>
      </c>
    </row>
    <row r="169" spans="4:19" x14ac:dyDescent="0.25">
      <c r="D169" s="1" t="s">
        <v>7</v>
      </c>
      <c r="E169" s="1">
        <v>1233</v>
      </c>
      <c r="F169" s="1">
        <v>13563</v>
      </c>
      <c r="G169" s="12">
        <v>11</v>
      </c>
      <c r="H169" s="1">
        <v>1289</v>
      </c>
      <c r="I169" s="4">
        <v>14179</v>
      </c>
      <c r="J169" s="12">
        <v>11</v>
      </c>
      <c r="K169" s="2">
        <v>1396</v>
      </c>
      <c r="L169" s="2">
        <f>K169*10</f>
        <v>13960</v>
      </c>
      <c r="M169" s="2">
        <f t="shared" si="34"/>
        <v>10</v>
      </c>
      <c r="N169" s="2">
        <v>541</v>
      </c>
      <c r="O169" s="2">
        <v>4357</v>
      </c>
      <c r="P169" s="11">
        <f t="shared" si="35"/>
        <v>8.0536044362292056</v>
      </c>
      <c r="Q169" s="2">
        <v>537</v>
      </c>
      <c r="R169" s="2">
        <v>4598</v>
      </c>
      <c r="S169" s="11">
        <f t="shared" si="36"/>
        <v>8.5623836126629431</v>
      </c>
    </row>
    <row r="170" spans="4:19" x14ac:dyDescent="0.25">
      <c r="D170" s="1" t="s">
        <v>55</v>
      </c>
      <c r="E170" s="1">
        <v>20412</v>
      </c>
      <c r="F170" s="1">
        <v>208883</v>
      </c>
      <c r="G170" s="12">
        <v>10.23334313149128</v>
      </c>
      <c r="H170" s="1">
        <v>15234</v>
      </c>
      <c r="I170" s="4">
        <v>212558</v>
      </c>
      <c r="J170" s="12">
        <v>13.952868583431798</v>
      </c>
      <c r="K170" s="2">
        <v>11637</v>
      </c>
      <c r="L170" s="2">
        <v>196305</v>
      </c>
      <c r="M170" s="2">
        <f t="shared" si="34"/>
        <v>16.869038411961846</v>
      </c>
      <c r="N170" s="2">
        <v>14958</v>
      </c>
      <c r="O170" s="2">
        <v>90400</v>
      </c>
      <c r="P170" s="11">
        <f t="shared" si="35"/>
        <v>6.0435887150688599</v>
      </c>
      <c r="Q170" s="2">
        <v>15850</v>
      </c>
      <c r="R170" s="2">
        <v>130891</v>
      </c>
      <c r="S170" s="11">
        <f t="shared" si="36"/>
        <v>8.2581072555205051</v>
      </c>
    </row>
    <row r="171" spans="4:19" x14ac:dyDescent="0.25">
      <c r="D171" s="1" t="s">
        <v>10</v>
      </c>
      <c r="E171" s="1">
        <v>257</v>
      </c>
      <c r="F171" s="1">
        <v>2313</v>
      </c>
      <c r="G171" s="12">
        <v>9</v>
      </c>
      <c r="H171" s="1">
        <v>207</v>
      </c>
      <c r="I171" s="4">
        <v>1863</v>
      </c>
      <c r="J171" s="12">
        <v>9</v>
      </c>
      <c r="K171" s="2">
        <v>195</v>
      </c>
      <c r="L171" s="2">
        <f>K171*9</f>
        <v>1755</v>
      </c>
      <c r="M171" s="2">
        <f t="shared" si="34"/>
        <v>9</v>
      </c>
      <c r="N171" s="2">
        <v>332</v>
      </c>
      <c r="O171" s="2">
        <v>2480</v>
      </c>
      <c r="P171" s="11">
        <f t="shared" si="35"/>
        <v>7.4698795180722888</v>
      </c>
      <c r="Q171" s="2">
        <v>320</v>
      </c>
      <c r="R171" s="2">
        <v>2710</v>
      </c>
      <c r="S171" s="11">
        <f t="shared" si="36"/>
        <v>8.46875</v>
      </c>
    </row>
    <row r="172" spans="4:19" x14ac:dyDescent="0.25">
      <c r="D172" s="1" t="s">
        <v>14</v>
      </c>
      <c r="E172" s="1">
        <v>450</v>
      </c>
      <c r="F172" s="1">
        <f>E172*6.5</f>
        <v>2925</v>
      </c>
      <c r="G172" s="12">
        <v>6.5</v>
      </c>
      <c r="H172" s="1">
        <v>859</v>
      </c>
      <c r="I172" s="4">
        <f>H172*7</f>
        <v>6013</v>
      </c>
      <c r="J172" s="12">
        <v>7</v>
      </c>
      <c r="K172" s="2">
        <v>1091</v>
      </c>
      <c r="L172" s="2">
        <f>K172*8</f>
        <v>8728</v>
      </c>
      <c r="M172" s="2">
        <f t="shared" si="34"/>
        <v>8</v>
      </c>
      <c r="N172" s="2">
        <v>626</v>
      </c>
      <c r="O172" s="2">
        <v>5162</v>
      </c>
      <c r="P172" s="11">
        <f t="shared" si="35"/>
        <v>8.2460063897763582</v>
      </c>
      <c r="Q172" s="2">
        <v>865</v>
      </c>
      <c r="R172" s="2">
        <v>5558</v>
      </c>
      <c r="S172" s="11">
        <f t="shared" si="36"/>
        <v>6.4254335260115605</v>
      </c>
    </row>
    <row r="173" spans="4:19" x14ac:dyDescent="0.25">
      <c r="D173" s="1" t="s">
        <v>15</v>
      </c>
      <c r="E173" s="1">
        <v>23</v>
      </c>
      <c r="F173" s="1">
        <v>103</v>
      </c>
      <c r="G173" s="12">
        <v>4.4782608695652177</v>
      </c>
      <c r="H173" s="1">
        <v>18</v>
      </c>
      <c r="I173" s="4">
        <v>63</v>
      </c>
      <c r="J173" s="12">
        <v>3.5</v>
      </c>
      <c r="K173" s="2">
        <v>16</v>
      </c>
      <c r="L173" s="2">
        <v>105</v>
      </c>
      <c r="M173" s="2">
        <f t="shared" si="34"/>
        <v>6.5625</v>
      </c>
      <c r="N173" s="2">
        <v>19</v>
      </c>
      <c r="O173" s="2">
        <v>111</v>
      </c>
      <c r="P173" s="11">
        <f t="shared" si="35"/>
        <v>5.8421052631578947</v>
      </c>
      <c r="Q173" s="2">
        <v>27</v>
      </c>
      <c r="R173" s="2">
        <v>146</v>
      </c>
      <c r="S173" s="11">
        <f t="shared" si="36"/>
        <v>5.4074074074074074</v>
      </c>
    </row>
    <row r="174" spans="4:19" x14ac:dyDescent="0.25">
      <c r="D174" s="1" t="s">
        <v>16</v>
      </c>
      <c r="E174" s="1">
        <v>0</v>
      </c>
      <c r="F174" s="1">
        <v>0</v>
      </c>
      <c r="G174" s="12">
        <v>0</v>
      </c>
      <c r="H174" s="1">
        <v>0</v>
      </c>
      <c r="I174" s="4">
        <v>0</v>
      </c>
      <c r="J174" s="12">
        <v>0</v>
      </c>
      <c r="K174" s="2">
        <v>599.4</v>
      </c>
      <c r="L174" s="2">
        <v>6401</v>
      </c>
      <c r="M174" s="2">
        <f t="shared" si="34"/>
        <v>10.679012345679013</v>
      </c>
      <c r="N174" s="2">
        <v>484</v>
      </c>
      <c r="O174" s="2">
        <v>3433</v>
      </c>
      <c r="P174" s="11">
        <f t="shared" si="35"/>
        <v>7.0929752066115705</v>
      </c>
      <c r="Q174" s="2">
        <v>510</v>
      </c>
      <c r="R174" s="2">
        <v>2955</v>
      </c>
      <c r="S174" s="11">
        <f t="shared" si="36"/>
        <v>5.7941176470588234</v>
      </c>
    </row>
    <row r="175" spans="4:19" x14ac:dyDescent="0.25">
      <c r="D175" s="1" t="s">
        <v>17</v>
      </c>
      <c r="E175" s="1">
        <v>13671</v>
      </c>
      <c r="F175" s="1">
        <v>126055</v>
      </c>
      <c r="G175" s="12">
        <v>9.2206129763733458</v>
      </c>
      <c r="H175" s="1">
        <v>12479</v>
      </c>
      <c r="I175" s="4">
        <v>143431</v>
      </c>
      <c r="J175" s="12">
        <v>11.493789566471673</v>
      </c>
      <c r="K175" s="2">
        <v>15483.32</v>
      </c>
      <c r="L175" s="2">
        <v>99313.615999999995</v>
      </c>
      <c r="M175" s="2">
        <f t="shared" si="34"/>
        <v>6.4142326064435791</v>
      </c>
      <c r="N175" s="2">
        <v>17554</v>
      </c>
      <c r="O175" s="2">
        <v>116605</v>
      </c>
      <c r="P175" s="11">
        <f t="shared" si="35"/>
        <v>6.6426455508715962</v>
      </c>
      <c r="Q175" s="2">
        <v>19670</v>
      </c>
      <c r="R175" s="2">
        <v>149219</v>
      </c>
      <c r="S175" s="11">
        <f t="shared" si="36"/>
        <v>7.5861209964412808</v>
      </c>
    </row>
    <row r="176" spans="4:19" x14ac:dyDescent="0.25">
      <c r="D176" s="1" t="s">
        <v>19</v>
      </c>
      <c r="E176" s="1">
        <v>1122</v>
      </c>
      <c r="F176" s="4">
        <f>E176*9.1</f>
        <v>10210.199999999999</v>
      </c>
      <c r="G176" s="12">
        <v>9.1</v>
      </c>
      <c r="H176" s="1">
        <v>1051</v>
      </c>
      <c r="I176" s="4">
        <v>14176.75</v>
      </c>
      <c r="J176" s="12">
        <v>13.488820171265461</v>
      </c>
      <c r="K176" s="2">
        <v>839</v>
      </c>
      <c r="L176" s="2">
        <f>K176*12</f>
        <v>10068</v>
      </c>
      <c r="M176" s="2">
        <f t="shared" si="34"/>
        <v>12</v>
      </c>
      <c r="N176" s="2">
        <v>1739</v>
      </c>
      <c r="O176" s="2">
        <v>11935</v>
      </c>
      <c r="P176" s="11">
        <f t="shared" si="35"/>
        <v>6.8631397354801607</v>
      </c>
      <c r="Q176" s="2">
        <v>1268</v>
      </c>
      <c r="R176" s="2">
        <v>8160</v>
      </c>
      <c r="S176" s="11">
        <f t="shared" si="36"/>
        <v>6.4353312302839116</v>
      </c>
    </row>
    <row r="177" spans="4:19" x14ac:dyDescent="0.25">
      <c r="D177" s="1" t="s">
        <v>20</v>
      </c>
      <c r="E177" s="1">
        <v>140</v>
      </c>
      <c r="F177" s="1">
        <v>1260</v>
      </c>
      <c r="G177" s="12">
        <v>9</v>
      </c>
      <c r="H177" s="1">
        <v>156</v>
      </c>
      <c r="I177" s="4">
        <v>1404</v>
      </c>
      <c r="J177" s="12">
        <v>9</v>
      </c>
      <c r="K177" s="2">
        <v>160</v>
      </c>
      <c r="L177" s="2">
        <f>K177*9.5</f>
        <v>1520</v>
      </c>
      <c r="M177" s="2">
        <f t="shared" si="34"/>
        <v>9.5</v>
      </c>
      <c r="N177" s="2">
        <v>71</v>
      </c>
      <c r="O177" s="2">
        <v>542</v>
      </c>
      <c r="P177" s="11">
        <f t="shared" si="35"/>
        <v>7.6338028169014081</v>
      </c>
      <c r="Q177" s="2">
        <v>52</v>
      </c>
      <c r="R177" s="2">
        <v>390</v>
      </c>
      <c r="S177" s="11">
        <f t="shared" si="36"/>
        <v>7.5</v>
      </c>
    </row>
    <row r="178" spans="4:19" x14ac:dyDescent="0.25">
      <c r="D178" s="1" t="s">
        <v>24</v>
      </c>
      <c r="E178" s="1">
        <v>225.05</v>
      </c>
      <c r="F178" s="1">
        <v>2252</v>
      </c>
      <c r="G178" s="12">
        <v>10.006665185514329</v>
      </c>
      <c r="H178" s="1">
        <v>470</v>
      </c>
      <c r="I178" s="4">
        <v>5300</v>
      </c>
      <c r="J178" s="12">
        <v>11.276595744680851</v>
      </c>
      <c r="K178" s="2">
        <v>484</v>
      </c>
      <c r="L178" s="2">
        <v>5680</v>
      </c>
      <c r="M178" s="2">
        <f t="shared" si="34"/>
        <v>11.735537190082646</v>
      </c>
      <c r="N178" s="2">
        <v>4888</v>
      </c>
      <c r="O178" s="2">
        <v>38549</v>
      </c>
      <c r="P178" s="11">
        <f t="shared" si="35"/>
        <v>7.8864566284779052</v>
      </c>
      <c r="Q178" s="2">
        <v>6252</v>
      </c>
      <c r="R178" s="2">
        <v>48104</v>
      </c>
      <c r="S178" s="11">
        <f t="shared" si="36"/>
        <v>7.6941778630838131</v>
      </c>
    </row>
    <row r="179" spans="4:19" x14ac:dyDescent="0.25">
      <c r="D179" s="1" t="s">
        <v>26</v>
      </c>
      <c r="E179" s="1">
        <v>10</v>
      </c>
      <c r="F179" s="1">
        <v>68</v>
      </c>
      <c r="G179" s="12">
        <v>6.8</v>
      </c>
      <c r="H179" s="1">
        <v>10</v>
      </c>
      <c r="I179" s="4">
        <v>68</v>
      </c>
      <c r="J179" s="12">
        <v>6.8</v>
      </c>
      <c r="K179" s="2">
        <v>10</v>
      </c>
      <c r="L179" s="2">
        <v>6</v>
      </c>
      <c r="M179" s="2">
        <f t="shared" si="34"/>
        <v>0.6</v>
      </c>
      <c r="N179" s="2">
        <v>33</v>
      </c>
      <c r="O179" s="2">
        <v>167</v>
      </c>
      <c r="P179" s="11">
        <f t="shared" si="35"/>
        <v>5.0606060606060606</v>
      </c>
      <c r="Q179" s="2">
        <v>18</v>
      </c>
      <c r="R179" s="2">
        <v>96</v>
      </c>
      <c r="S179" s="11">
        <f t="shared" si="36"/>
        <v>5.333333333333333</v>
      </c>
    </row>
    <row r="180" spans="4:19" x14ac:dyDescent="0.25">
      <c r="D180" s="1" t="s">
        <v>27</v>
      </c>
      <c r="E180" s="1">
        <v>0</v>
      </c>
      <c r="F180" s="1">
        <v>0</v>
      </c>
      <c r="G180" s="12">
        <v>0</v>
      </c>
      <c r="H180" s="1">
        <v>146.5</v>
      </c>
      <c r="I180" s="4">
        <v>1132.5999999999999</v>
      </c>
      <c r="J180" s="12">
        <v>7.731058020477815</v>
      </c>
      <c r="K180" s="2">
        <v>137</v>
      </c>
      <c r="L180" s="2">
        <v>1035</v>
      </c>
      <c r="M180" s="2">
        <f t="shared" si="34"/>
        <v>7.554744525547445</v>
      </c>
      <c r="N180" s="2">
        <v>390</v>
      </c>
      <c r="O180" s="2">
        <v>1900</v>
      </c>
      <c r="P180" s="11">
        <f t="shared" si="35"/>
        <v>4.8717948717948714</v>
      </c>
      <c r="Q180" s="2">
        <v>300</v>
      </c>
      <c r="R180" s="2">
        <v>630</v>
      </c>
      <c r="S180" s="11">
        <f t="shared" si="36"/>
        <v>2.1</v>
      </c>
    </row>
    <row r="181" spans="4:19" x14ac:dyDescent="0.25">
      <c r="D181" s="1" t="s">
        <v>30</v>
      </c>
      <c r="E181" s="1">
        <v>21038</v>
      </c>
      <c r="F181" s="4">
        <v>249142.7</v>
      </c>
      <c r="G181" s="12">
        <v>11.842508793611561</v>
      </c>
      <c r="H181" s="1">
        <v>15240</v>
      </c>
      <c r="I181" s="4">
        <v>159539</v>
      </c>
      <c r="J181" s="12">
        <v>10.468438320209973</v>
      </c>
      <c r="K181" s="2">
        <v>14916</v>
      </c>
      <c r="L181" s="2">
        <v>157503.5</v>
      </c>
      <c r="M181" s="2">
        <f t="shared" si="34"/>
        <v>10.559365781710914</v>
      </c>
      <c r="N181" s="2">
        <v>16120</v>
      </c>
      <c r="O181" s="2">
        <v>129047</v>
      </c>
      <c r="P181" s="11">
        <f t="shared" si="35"/>
        <v>8.0053970223325059</v>
      </c>
      <c r="Q181" s="2">
        <v>15447</v>
      </c>
      <c r="R181" s="2">
        <v>80608</v>
      </c>
      <c r="S181" s="11">
        <f t="shared" si="36"/>
        <v>5.2183595520165724</v>
      </c>
    </row>
    <row r="182" spans="4:19" x14ac:dyDescent="0.25">
      <c r="D182" s="1" t="s">
        <v>63</v>
      </c>
      <c r="E182" s="1">
        <v>7740.5</v>
      </c>
      <c r="F182" s="4">
        <v>27552.6</v>
      </c>
      <c r="G182" s="12">
        <v>3.5595374975776757</v>
      </c>
      <c r="H182" s="1">
        <v>7918</v>
      </c>
      <c r="I182" s="4">
        <v>24949.1</v>
      </c>
      <c r="J182" s="12">
        <v>3.150934579439252</v>
      </c>
      <c r="K182" s="2">
        <v>7294</v>
      </c>
      <c r="L182" s="2">
        <v>27765.3</v>
      </c>
      <c r="M182" s="2">
        <f t="shared" si="34"/>
        <v>3.8065944612009872</v>
      </c>
      <c r="N182" s="2">
        <v>7002</v>
      </c>
      <c r="O182" s="2">
        <v>48032</v>
      </c>
      <c r="P182" s="11">
        <f t="shared" si="35"/>
        <v>6.8597543558983149</v>
      </c>
      <c r="Q182" s="2">
        <v>7045</v>
      </c>
      <c r="R182" s="2">
        <v>26963</v>
      </c>
      <c r="S182" s="11">
        <f t="shared" si="36"/>
        <v>3.8272533711852379</v>
      </c>
    </row>
    <row r="183" spans="4:19" x14ac:dyDescent="0.25">
      <c r="D183" s="1" t="s">
        <v>57</v>
      </c>
      <c r="E183" s="1">
        <v>128</v>
      </c>
      <c r="F183" s="4">
        <v>1280</v>
      </c>
      <c r="G183" s="12">
        <v>10</v>
      </c>
      <c r="H183" s="1">
        <v>127</v>
      </c>
      <c r="I183" s="4">
        <v>1270</v>
      </c>
      <c r="J183" s="12">
        <v>10</v>
      </c>
      <c r="K183" s="2">
        <v>94</v>
      </c>
      <c r="L183" s="2">
        <v>940</v>
      </c>
      <c r="M183" s="2">
        <f t="shared" si="34"/>
        <v>10</v>
      </c>
      <c r="N183" s="2">
        <v>106</v>
      </c>
      <c r="O183" s="2">
        <v>547</v>
      </c>
      <c r="P183" s="11">
        <f t="shared" si="35"/>
        <v>5.1603773584905657</v>
      </c>
      <c r="Q183" s="2">
        <v>128</v>
      </c>
      <c r="R183" s="2">
        <v>645</v>
      </c>
      <c r="S183" s="11">
        <f t="shared" si="36"/>
        <v>5.0390625</v>
      </c>
    </row>
    <row r="184" spans="4:19" x14ac:dyDescent="0.25">
      <c r="D184" s="1" t="s">
        <v>35</v>
      </c>
      <c r="E184" s="1">
        <v>13674.5</v>
      </c>
      <c r="F184" s="4">
        <f>E184*G184</f>
        <v>154530.2731097583</v>
      </c>
      <c r="G184" s="12">
        <v>11.300615972047117</v>
      </c>
      <c r="H184" s="1">
        <v>27761</v>
      </c>
      <c r="I184" s="4">
        <v>313716.40000000002</v>
      </c>
      <c r="J184" s="12">
        <v>11.300615972047117</v>
      </c>
      <c r="K184" s="2">
        <v>34744.300000000003</v>
      </c>
      <c r="L184" s="2">
        <v>361027.4</v>
      </c>
      <c r="M184" s="2">
        <f t="shared" si="34"/>
        <v>10.390982117930134</v>
      </c>
      <c r="N184" s="2">
        <v>31274</v>
      </c>
      <c r="O184" s="2">
        <v>212235</v>
      </c>
      <c r="P184" s="11">
        <f t="shared" si="35"/>
        <v>6.7863081153673974</v>
      </c>
      <c r="Q184" s="2">
        <v>30501</v>
      </c>
      <c r="R184" s="2">
        <v>225479</v>
      </c>
      <c r="S184" s="11">
        <f t="shared" si="36"/>
        <v>7.3925117209271827</v>
      </c>
    </row>
    <row r="185" spans="4:19" x14ac:dyDescent="0.25">
      <c r="D185" s="1" t="s">
        <v>36</v>
      </c>
      <c r="E185" s="1">
        <v>293.10000000000002</v>
      </c>
      <c r="F185" s="4">
        <f t="shared" ref="F185:F186" si="37">E185*G185</f>
        <v>2637.9</v>
      </c>
      <c r="G185" s="12">
        <v>9</v>
      </c>
      <c r="H185" s="1">
        <v>360.7</v>
      </c>
      <c r="I185" s="4">
        <f>H185*9</f>
        <v>3246.2999999999997</v>
      </c>
      <c r="J185" s="12">
        <v>9</v>
      </c>
      <c r="K185" s="2">
        <v>384.3</v>
      </c>
      <c r="L185" s="2">
        <f>K185*11</f>
        <v>4227.3</v>
      </c>
      <c r="M185" s="2">
        <f t="shared" si="34"/>
        <v>11</v>
      </c>
      <c r="N185" s="2">
        <v>634</v>
      </c>
      <c r="O185" s="2">
        <v>4436</v>
      </c>
      <c r="P185" s="11">
        <f t="shared" si="35"/>
        <v>6.9968454258675079</v>
      </c>
      <c r="Q185" s="2">
        <v>641</v>
      </c>
      <c r="R185" s="2">
        <v>4297</v>
      </c>
      <c r="S185" s="11">
        <f t="shared" si="36"/>
        <v>6.7035881435257414</v>
      </c>
    </row>
    <row r="186" spans="4:19" x14ac:dyDescent="0.25">
      <c r="D186" s="1" t="s">
        <v>37</v>
      </c>
      <c r="E186" s="1">
        <v>7373.5</v>
      </c>
      <c r="F186" s="4">
        <f t="shared" si="37"/>
        <v>75114.665233532171</v>
      </c>
      <c r="G186" s="12">
        <v>10.187111308541693</v>
      </c>
      <c r="H186" s="1">
        <v>7879</v>
      </c>
      <c r="I186" s="4">
        <v>80264.25</v>
      </c>
      <c r="J186" s="12">
        <v>10.187111308541693</v>
      </c>
      <c r="K186" s="2">
        <v>10173</v>
      </c>
      <c r="L186" s="2">
        <v>82402.33</v>
      </c>
      <c r="M186" s="2">
        <f t="shared" si="34"/>
        <v>8.100101248402634</v>
      </c>
      <c r="N186" s="2">
        <v>13733</v>
      </c>
      <c r="O186" s="2">
        <v>61783</v>
      </c>
      <c r="P186" s="11">
        <f t="shared" si="35"/>
        <v>4.4988713318284423</v>
      </c>
      <c r="Q186" s="2">
        <v>13152</v>
      </c>
      <c r="R186" s="2">
        <v>76222</v>
      </c>
      <c r="S186" s="11">
        <f t="shared" si="36"/>
        <v>5.7954683698296838</v>
      </c>
    </row>
    <row r="187" spans="4:19" x14ac:dyDescent="0.25">
      <c r="D187" s="1" t="s">
        <v>38</v>
      </c>
      <c r="E187" s="1">
        <v>26</v>
      </c>
      <c r="F187" s="4">
        <v>238</v>
      </c>
      <c r="G187" s="12">
        <v>9.1538461538461533</v>
      </c>
      <c r="H187" s="1">
        <v>34</v>
      </c>
      <c r="I187" s="4">
        <v>286</v>
      </c>
      <c r="J187" s="12">
        <v>8.4117647058823533</v>
      </c>
      <c r="K187" s="2">
        <v>41</v>
      </c>
      <c r="L187" s="2">
        <v>245.5</v>
      </c>
      <c r="M187" s="2">
        <f t="shared" si="34"/>
        <v>5.9878048780487809</v>
      </c>
      <c r="N187" s="2">
        <v>15</v>
      </c>
      <c r="O187" s="2">
        <v>89</v>
      </c>
      <c r="P187" s="11">
        <f t="shared" si="35"/>
        <v>5.9333333333333336</v>
      </c>
      <c r="Q187" s="2">
        <v>23</v>
      </c>
      <c r="R187" s="2">
        <v>136</v>
      </c>
      <c r="S187" s="11">
        <f t="shared" si="36"/>
        <v>5.9130434782608692</v>
      </c>
    </row>
    <row r="188" spans="4:19" x14ac:dyDescent="0.25">
      <c r="D188" s="1" t="s">
        <v>39</v>
      </c>
      <c r="E188" s="1">
        <v>18915</v>
      </c>
      <c r="F188" s="4">
        <v>240838.22500000001</v>
      </c>
      <c r="G188" s="12">
        <v>12.732657943431139</v>
      </c>
      <c r="H188" s="1">
        <v>19961</v>
      </c>
      <c r="I188" s="4">
        <v>272520</v>
      </c>
      <c r="J188" s="12">
        <v>13.65262261409749</v>
      </c>
      <c r="K188" s="2">
        <v>22270</v>
      </c>
      <c r="L188" s="2">
        <v>293410</v>
      </c>
      <c r="M188" s="2">
        <f t="shared" si="34"/>
        <v>13.175123484508307</v>
      </c>
      <c r="N188" s="2">
        <v>36023</v>
      </c>
      <c r="O188" s="2">
        <v>271045</v>
      </c>
      <c r="P188" s="11">
        <f t="shared" si="35"/>
        <v>7.5242206368153681</v>
      </c>
      <c r="Q188" s="2">
        <v>34155</v>
      </c>
      <c r="R188" s="2">
        <v>248290</v>
      </c>
      <c r="S188" s="11">
        <f t="shared" si="36"/>
        <v>7.2695066608110084</v>
      </c>
    </row>
    <row r="189" spans="4:19" x14ac:dyDescent="0.25">
      <c r="D189" s="1" t="s">
        <v>40</v>
      </c>
      <c r="E189" s="1">
        <v>7740.5</v>
      </c>
      <c r="F189" s="4">
        <v>27552.6</v>
      </c>
      <c r="G189" s="12">
        <v>3.5595374975776757</v>
      </c>
      <c r="H189" s="1">
        <v>7918</v>
      </c>
      <c r="I189" s="4">
        <v>24949.1</v>
      </c>
      <c r="J189" s="12">
        <v>3.150934579439252</v>
      </c>
      <c r="K189" s="2">
        <v>7294</v>
      </c>
      <c r="L189" s="2">
        <v>27765.3</v>
      </c>
      <c r="M189" s="2">
        <f t="shared" si="34"/>
        <v>3.8065944612009872</v>
      </c>
      <c r="N189" s="2">
        <v>16510</v>
      </c>
      <c r="O189" s="2">
        <v>93927</v>
      </c>
      <c r="P189" s="11">
        <f t="shared" si="35"/>
        <v>5.689097516656572</v>
      </c>
      <c r="Q189" s="2">
        <v>15087</v>
      </c>
      <c r="R189" s="2">
        <v>77533</v>
      </c>
      <c r="S189" s="11">
        <f t="shared" si="36"/>
        <v>5.1390601179823685</v>
      </c>
    </row>
    <row r="190" spans="4:19" x14ac:dyDescent="0.25">
      <c r="D190" s="1" t="s">
        <v>41</v>
      </c>
      <c r="E190" s="1">
        <v>0</v>
      </c>
      <c r="F190" s="4">
        <v>0</v>
      </c>
      <c r="G190" s="12">
        <v>0</v>
      </c>
      <c r="H190" s="1">
        <v>0</v>
      </c>
      <c r="I190" s="4">
        <v>0</v>
      </c>
      <c r="J190" s="12">
        <v>0</v>
      </c>
      <c r="K190" s="2">
        <v>0</v>
      </c>
      <c r="L190" s="2">
        <v>0</v>
      </c>
      <c r="M190" s="2">
        <v>0</v>
      </c>
      <c r="N190" s="2">
        <v>720</v>
      </c>
      <c r="O190" s="2">
        <v>5960</v>
      </c>
      <c r="P190" s="11">
        <f t="shared" si="35"/>
        <v>8.2777777777777786</v>
      </c>
      <c r="Q190" s="2">
        <v>400</v>
      </c>
      <c r="R190" s="2">
        <v>3500</v>
      </c>
      <c r="S190" s="11">
        <f t="shared" si="36"/>
        <v>8.75</v>
      </c>
    </row>
    <row r="191" spans="4:19" x14ac:dyDescent="0.25">
      <c r="D191" s="1" t="s">
        <v>58</v>
      </c>
      <c r="E191" s="1">
        <v>0</v>
      </c>
      <c r="F191" s="4">
        <v>0</v>
      </c>
      <c r="G191" s="12">
        <v>0</v>
      </c>
      <c r="H191" s="1">
        <v>0</v>
      </c>
      <c r="I191" s="4">
        <v>0</v>
      </c>
      <c r="J191" s="12">
        <v>0</v>
      </c>
      <c r="K191" s="2">
        <v>37</v>
      </c>
      <c r="L191" s="2">
        <v>182</v>
      </c>
      <c r="M191" s="2">
        <f t="shared" si="34"/>
        <v>4.9189189189189193</v>
      </c>
      <c r="N191" s="2">
        <v>33</v>
      </c>
      <c r="O191" s="2">
        <v>195</v>
      </c>
      <c r="P191" s="11">
        <f t="shared" si="35"/>
        <v>5.9090909090909092</v>
      </c>
      <c r="Q191" s="2">
        <v>22</v>
      </c>
      <c r="R191" s="2">
        <v>110</v>
      </c>
      <c r="S191" s="11">
        <f t="shared" si="36"/>
        <v>5</v>
      </c>
    </row>
    <row r="192" spans="4:19" x14ac:dyDescent="0.25">
      <c r="D192" s="1" t="s">
        <v>59</v>
      </c>
      <c r="E192" s="1">
        <v>59</v>
      </c>
      <c r="F192" s="4">
        <v>522.5</v>
      </c>
      <c r="G192" s="12">
        <v>8.8559322033898304</v>
      </c>
      <c r="H192" s="1">
        <v>34</v>
      </c>
      <c r="I192" s="4">
        <v>280</v>
      </c>
      <c r="J192" s="12">
        <v>8.235294117647058</v>
      </c>
      <c r="K192" s="2">
        <v>42</v>
      </c>
      <c r="L192" s="2">
        <v>365</v>
      </c>
      <c r="M192" s="2">
        <f t="shared" si="34"/>
        <v>8.6904761904761898</v>
      </c>
      <c r="N192" s="2">
        <v>92</v>
      </c>
      <c r="O192" s="2">
        <v>497</v>
      </c>
      <c r="P192" s="11">
        <f t="shared" si="35"/>
        <v>5.4021739130434785</v>
      </c>
      <c r="Q192" s="2">
        <v>61</v>
      </c>
      <c r="R192" s="2">
        <v>285</v>
      </c>
      <c r="S192" s="11">
        <f t="shared" si="36"/>
        <v>4.6721311475409832</v>
      </c>
    </row>
    <row r="193" spans="4:19" x14ac:dyDescent="0.25">
      <c r="D193" s="1" t="s">
        <v>64</v>
      </c>
      <c r="E193" s="1">
        <v>138</v>
      </c>
      <c r="F193" s="4">
        <v>1720</v>
      </c>
      <c r="G193" s="12">
        <v>12.463768115942029</v>
      </c>
      <c r="H193" s="1">
        <v>110</v>
      </c>
      <c r="I193" s="4">
        <v>1327.5</v>
      </c>
      <c r="J193" s="12">
        <v>12.068181818181818</v>
      </c>
      <c r="K193" s="2">
        <v>87</v>
      </c>
      <c r="L193" s="2">
        <f>K193*10</f>
        <v>870</v>
      </c>
      <c r="M193" s="2">
        <f t="shared" si="34"/>
        <v>10</v>
      </c>
      <c r="N193" s="2">
        <v>2943</v>
      </c>
      <c r="O193" s="2">
        <v>12883</v>
      </c>
      <c r="P193" s="11">
        <f t="shared" si="35"/>
        <v>4.3775059463132857</v>
      </c>
      <c r="Q193" s="2">
        <v>1739</v>
      </c>
      <c r="R193" s="2">
        <v>10040</v>
      </c>
      <c r="S193" s="11">
        <f t="shared" si="36"/>
        <v>5.7734330074755604</v>
      </c>
    </row>
    <row r="194" spans="4:19" x14ac:dyDescent="0.25">
      <c r="D194" s="1" t="s">
        <v>48</v>
      </c>
      <c r="E194" s="1">
        <v>322</v>
      </c>
      <c r="F194" s="4">
        <v>3220</v>
      </c>
      <c r="G194" s="12">
        <v>10</v>
      </c>
      <c r="H194" s="1">
        <v>1215</v>
      </c>
      <c r="I194" s="4">
        <v>12150</v>
      </c>
      <c r="J194" s="12">
        <v>10</v>
      </c>
      <c r="K194" s="2">
        <v>1132</v>
      </c>
      <c r="L194" s="2">
        <f>K194*10</f>
        <v>11320</v>
      </c>
      <c r="M194" s="2">
        <f t="shared" si="34"/>
        <v>10</v>
      </c>
      <c r="N194" s="2">
        <v>1198</v>
      </c>
      <c r="O194" s="2">
        <v>8914</v>
      </c>
      <c r="P194" s="11">
        <f t="shared" si="35"/>
        <v>7.4407345575959933</v>
      </c>
      <c r="Q194" s="2">
        <v>1429</v>
      </c>
      <c r="R194" s="2">
        <v>9571</v>
      </c>
      <c r="S194" s="11">
        <f t="shared" si="36"/>
        <v>6.697690692792162</v>
      </c>
    </row>
    <row r="195" spans="4:19" x14ac:dyDescent="0.25">
      <c r="D195" s="1" t="s">
        <v>51</v>
      </c>
      <c r="E195" s="1">
        <v>0</v>
      </c>
      <c r="F195" s="4">
        <v>0</v>
      </c>
      <c r="G195" s="12">
        <v>0</v>
      </c>
      <c r="H195" s="1">
        <v>0</v>
      </c>
      <c r="I195" s="4">
        <v>0</v>
      </c>
      <c r="J195" s="12">
        <v>0</v>
      </c>
      <c r="K195" s="2">
        <v>0</v>
      </c>
      <c r="L195" s="2">
        <v>0</v>
      </c>
      <c r="M195" s="2">
        <v>0</v>
      </c>
      <c r="N195" s="2">
        <v>2132</v>
      </c>
      <c r="O195" s="2">
        <v>13132</v>
      </c>
      <c r="P195" s="11">
        <f t="shared" si="35"/>
        <v>6.1594746716697939</v>
      </c>
      <c r="Q195" s="2">
        <v>1289</v>
      </c>
      <c r="R195" s="2">
        <v>6634</v>
      </c>
      <c r="S195" s="11">
        <f t="shared" si="36"/>
        <v>5.146625290923196</v>
      </c>
    </row>
    <row r="196" spans="4:19" x14ac:dyDescent="0.25">
      <c r="D196" s="6" t="s">
        <v>65</v>
      </c>
      <c r="E196" s="8">
        <f>SUM(E167:E195)</f>
        <v>119547.15000000001</v>
      </c>
      <c r="F196" s="8">
        <f>SUM(F167:F195)</f>
        <v>1197541.6633432906</v>
      </c>
      <c r="G196" s="13">
        <f>AVERAGE(G167:G195)</f>
        <v>7.5170481947899672</v>
      </c>
      <c r="H196" s="8">
        <f>SUM(H167:H195)</f>
        <v>126165.2</v>
      </c>
      <c r="I196" s="8">
        <f>SUM(I167:I195)</f>
        <v>1351566</v>
      </c>
      <c r="J196" s="13">
        <f>AVERAGE(J167:J195)</f>
        <v>8.0644493138556399</v>
      </c>
      <c r="K196" s="8">
        <f>SUM(K167:K195)</f>
        <v>133668.32</v>
      </c>
      <c r="L196" s="8">
        <f>SUM(L167:L195)</f>
        <v>1347132.246</v>
      </c>
      <c r="M196" s="13">
        <f>AVERAGE(M167:M195)</f>
        <v>8.3224491938659444</v>
      </c>
      <c r="N196" s="8" t="s">
        <v>83</v>
      </c>
      <c r="O196" s="8">
        <f>SUM(O167:O195)</f>
        <v>1172262</v>
      </c>
      <c r="P196" s="13">
        <f>AVERAGE(P167:P195)</f>
        <v>6.4691591403204924</v>
      </c>
      <c r="Q196" s="8">
        <f>SUM(Q167:Q195)</f>
        <v>171164</v>
      </c>
      <c r="R196" s="8">
        <f>SUM(R167:R195)</f>
        <v>1149937</v>
      </c>
      <c r="S196" s="13">
        <f>AVERAGE(S167:S195)</f>
        <v>6.2110214552462573</v>
      </c>
    </row>
    <row r="197" spans="4:19" x14ac:dyDescent="0.25">
      <c r="D197" s="1"/>
      <c r="E197" s="1"/>
      <c r="F197" s="1"/>
      <c r="G197" s="1"/>
      <c r="H197" s="1"/>
      <c r="I197" s="4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4:19" x14ac:dyDescent="0.25">
      <c r="D198" s="6" t="s">
        <v>66</v>
      </c>
      <c r="E198" s="6"/>
      <c r="F198" s="6"/>
      <c r="G198" s="6"/>
      <c r="H198" s="6"/>
      <c r="I198" s="8"/>
      <c r="J198" s="6"/>
      <c r="K198" s="6"/>
      <c r="L198" s="6"/>
      <c r="M198" s="6"/>
      <c r="N198" s="6"/>
      <c r="O198" s="6"/>
      <c r="P198" s="6"/>
      <c r="Q198" s="6"/>
      <c r="R198" s="6"/>
      <c r="S198" s="6"/>
    </row>
    <row r="199" spans="4:19" x14ac:dyDescent="0.25">
      <c r="D199" s="6"/>
      <c r="E199" s="6">
        <v>2012</v>
      </c>
      <c r="F199" s="6"/>
      <c r="G199" s="6"/>
      <c r="H199" s="6">
        <v>2013</v>
      </c>
      <c r="I199" s="4"/>
      <c r="J199" s="1"/>
      <c r="K199" s="6">
        <v>2014</v>
      </c>
      <c r="L199" s="6"/>
      <c r="M199" s="6"/>
      <c r="N199" s="6">
        <v>2015</v>
      </c>
      <c r="O199" s="6"/>
      <c r="P199" s="6"/>
      <c r="Q199" s="6">
        <v>2016</v>
      </c>
      <c r="R199" s="6"/>
      <c r="S199" s="6"/>
    </row>
    <row r="200" spans="4:19" x14ac:dyDescent="0.25">
      <c r="D200" s="6" t="s">
        <v>61</v>
      </c>
      <c r="E200" s="6" t="s">
        <v>1</v>
      </c>
      <c r="F200" s="6" t="s">
        <v>2</v>
      </c>
      <c r="G200" s="6" t="s">
        <v>76</v>
      </c>
      <c r="H200" s="6" t="s">
        <v>1</v>
      </c>
      <c r="I200" s="8" t="s">
        <v>2</v>
      </c>
      <c r="J200" s="6" t="s">
        <v>76</v>
      </c>
      <c r="K200" s="6" t="s">
        <v>1</v>
      </c>
      <c r="L200" s="6" t="s">
        <v>2</v>
      </c>
      <c r="M200" s="6" t="s">
        <v>76</v>
      </c>
      <c r="N200" s="6" t="s">
        <v>1</v>
      </c>
      <c r="O200" s="6" t="s">
        <v>2</v>
      </c>
      <c r="P200" s="6" t="s">
        <v>76</v>
      </c>
      <c r="Q200" s="6" t="s">
        <v>1</v>
      </c>
      <c r="R200" s="6" t="s">
        <v>2</v>
      </c>
      <c r="S200" s="6" t="s">
        <v>76</v>
      </c>
    </row>
    <row r="201" spans="4:19" x14ac:dyDescent="0.25">
      <c r="D201" s="6"/>
      <c r="E201" s="6" t="s">
        <v>3</v>
      </c>
      <c r="F201" s="6" t="s">
        <v>4</v>
      </c>
      <c r="G201" s="6"/>
      <c r="H201" s="6" t="s">
        <v>3</v>
      </c>
      <c r="I201" s="8" t="s">
        <v>4</v>
      </c>
      <c r="J201" s="6"/>
      <c r="K201" s="6" t="s">
        <v>3</v>
      </c>
      <c r="L201" s="6" t="s">
        <v>4</v>
      </c>
      <c r="M201" s="6"/>
      <c r="N201" s="6" t="s">
        <v>3</v>
      </c>
      <c r="O201" s="6" t="s">
        <v>4</v>
      </c>
      <c r="P201" s="6"/>
      <c r="Q201" s="6" t="s">
        <v>3</v>
      </c>
      <c r="R201" s="6" t="s">
        <v>4</v>
      </c>
      <c r="S201" s="6"/>
    </row>
    <row r="202" spans="4:19" x14ac:dyDescent="0.25">
      <c r="D202" s="1" t="s">
        <v>7</v>
      </c>
      <c r="E202" s="1">
        <v>321</v>
      </c>
      <c r="F202" s="2">
        <v>720</v>
      </c>
      <c r="G202" s="12">
        <v>2.2429906542056073</v>
      </c>
      <c r="H202" s="1">
        <v>350</v>
      </c>
      <c r="I202" s="4">
        <v>783</v>
      </c>
      <c r="J202" s="12">
        <v>2.2371428571428571</v>
      </c>
      <c r="K202" s="2">
        <v>305</v>
      </c>
      <c r="L202" s="2">
        <v>699</v>
      </c>
      <c r="M202" s="3">
        <f>L202/K202</f>
        <v>2.2918032786885245</v>
      </c>
      <c r="N202" s="2">
        <v>30</v>
      </c>
      <c r="O202" s="2">
        <v>90</v>
      </c>
      <c r="P202" s="3">
        <f>O202/N202</f>
        <v>3</v>
      </c>
      <c r="Q202" s="2">
        <v>30</v>
      </c>
      <c r="R202" s="2">
        <v>90</v>
      </c>
      <c r="S202" s="12">
        <f>R202/Q202</f>
        <v>3</v>
      </c>
    </row>
    <row r="203" spans="4:19" x14ac:dyDescent="0.25">
      <c r="D203" s="1" t="s">
        <v>55</v>
      </c>
      <c r="E203" s="1">
        <v>944</v>
      </c>
      <c r="F203" s="2">
        <v>2888.64</v>
      </c>
      <c r="G203" s="12">
        <v>3.06</v>
      </c>
      <c r="H203" s="1">
        <v>81</v>
      </c>
      <c r="I203" s="4">
        <v>218.7</v>
      </c>
      <c r="J203" s="12">
        <v>2.6999999999999997</v>
      </c>
      <c r="K203" s="2">
        <v>105</v>
      </c>
      <c r="L203" s="2">
        <v>284</v>
      </c>
      <c r="M203" s="3">
        <f t="shared" ref="M203:M216" si="38">L203/K203</f>
        <v>2.7047619047619049</v>
      </c>
      <c r="N203" s="2">
        <v>415</v>
      </c>
      <c r="O203" s="2">
        <v>837</v>
      </c>
      <c r="P203" s="3">
        <f t="shared" ref="P203:P216" si="39">O203/N203</f>
        <v>2.0168674698795179</v>
      </c>
      <c r="Q203" s="2">
        <v>435</v>
      </c>
      <c r="R203" s="2">
        <v>849</v>
      </c>
      <c r="S203" s="12">
        <f t="shared" ref="S203:S216" si="40">R203/Q203</f>
        <v>1.9517241379310344</v>
      </c>
    </row>
    <row r="204" spans="4:19" x14ac:dyDescent="0.25">
      <c r="D204" s="1" t="s">
        <v>16</v>
      </c>
      <c r="E204" s="1">
        <v>58</v>
      </c>
      <c r="F204" s="2">
        <v>1710</v>
      </c>
      <c r="G204" s="12">
        <v>29.5</v>
      </c>
      <c r="H204" s="1">
        <v>40</v>
      </c>
      <c r="I204" s="4">
        <v>1310</v>
      </c>
      <c r="J204" s="12">
        <v>32.799999999999997</v>
      </c>
      <c r="K204" s="2">
        <v>0</v>
      </c>
      <c r="L204" s="2">
        <v>0</v>
      </c>
      <c r="M204" s="3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</row>
    <row r="205" spans="4:19" x14ac:dyDescent="0.25">
      <c r="D205" s="1" t="s">
        <v>24</v>
      </c>
      <c r="E205" s="2">
        <v>5991</v>
      </c>
      <c r="F205" s="2">
        <v>17158.05</v>
      </c>
      <c r="G205" s="12">
        <v>2.863970956434652</v>
      </c>
      <c r="H205" s="2">
        <v>5060</v>
      </c>
      <c r="I205" s="4">
        <v>20250.36</v>
      </c>
      <c r="J205" s="12">
        <v>4.0020474308300393</v>
      </c>
      <c r="K205" s="2">
        <v>5145</v>
      </c>
      <c r="L205" s="2">
        <v>16704</v>
      </c>
      <c r="M205" s="3">
        <f t="shared" si="38"/>
        <v>3.2466472303206997</v>
      </c>
      <c r="N205" s="2">
        <v>4413</v>
      </c>
      <c r="O205" s="2">
        <v>11442</v>
      </c>
      <c r="P205" s="3">
        <f t="shared" si="39"/>
        <v>2.5927940176750508</v>
      </c>
      <c r="Q205" s="2">
        <v>9356</v>
      </c>
      <c r="R205" s="2">
        <v>31834</v>
      </c>
      <c r="S205" s="12">
        <f t="shared" si="40"/>
        <v>3.4025224454895255</v>
      </c>
    </row>
    <row r="206" spans="4:19" x14ac:dyDescent="0.25">
      <c r="D206" s="1" t="s">
        <v>29</v>
      </c>
      <c r="E206" s="1">
        <v>0</v>
      </c>
      <c r="F206" s="2">
        <v>0</v>
      </c>
      <c r="G206" s="12">
        <v>0</v>
      </c>
      <c r="H206" s="1">
        <v>42</v>
      </c>
      <c r="I206" s="4">
        <v>108</v>
      </c>
      <c r="J206" s="12">
        <v>2.5714285714285716</v>
      </c>
      <c r="K206" s="2">
        <v>37</v>
      </c>
      <c r="L206" s="2">
        <v>93</v>
      </c>
      <c r="M206" s="3">
        <f t="shared" si="38"/>
        <v>2.5135135135135136</v>
      </c>
      <c r="N206" s="2">
        <v>31</v>
      </c>
      <c r="O206" s="2">
        <v>56</v>
      </c>
      <c r="P206" s="3">
        <f t="shared" si="39"/>
        <v>1.8064516129032258</v>
      </c>
      <c r="Q206" s="2">
        <v>8</v>
      </c>
      <c r="R206" s="2">
        <v>12</v>
      </c>
      <c r="S206" s="12">
        <f t="shared" si="40"/>
        <v>1.5</v>
      </c>
    </row>
    <row r="207" spans="4:19" x14ac:dyDescent="0.25">
      <c r="D207" s="1" t="s">
        <v>30</v>
      </c>
      <c r="E207" s="2">
        <v>15265</v>
      </c>
      <c r="F207" s="2">
        <v>41386.5</v>
      </c>
      <c r="G207" s="12">
        <v>2.7112020962987224</v>
      </c>
      <c r="H207" s="2">
        <v>13295</v>
      </c>
      <c r="I207" s="4">
        <v>58662</v>
      </c>
      <c r="J207" s="12">
        <v>4.4123354644603232</v>
      </c>
      <c r="K207" s="2">
        <v>11600</v>
      </c>
      <c r="L207" s="2">
        <v>29418.75</v>
      </c>
      <c r="M207" s="3">
        <f t="shared" si="38"/>
        <v>2.5360991379310347</v>
      </c>
      <c r="N207" s="2">
        <v>10180</v>
      </c>
      <c r="O207" s="2">
        <v>49475</v>
      </c>
      <c r="P207" s="3">
        <f t="shared" si="39"/>
        <v>4.8600196463654228</v>
      </c>
      <c r="Q207" s="2">
        <v>9770</v>
      </c>
      <c r="R207" s="2">
        <v>30625</v>
      </c>
      <c r="S207" s="12">
        <f t="shared" si="40"/>
        <v>3.1345957011258956</v>
      </c>
    </row>
    <row r="208" spans="4:19" x14ac:dyDescent="0.25">
      <c r="D208" s="1" t="s">
        <v>35</v>
      </c>
      <c r="E208" s="2">
        <v>31657</v>
      </c>
      <c r="F208" s="2">
        <v>101179.71</v>
      </c>
      <c r="G208" s="12">
        <v>3.1961243958682126</v>
      </c>
      <c r="H208" s="2">
        <v>31292</v>
      </c>
      <c r="I208" s="4">
        <v>32057.01</v>
      </c>
      <c r="J208" s="12">
        <v>1.0244474626102518</v>
      </c>
      <c r="K208" s="2">
        <v>32057</v>
      </c>
      <c r="L208" s="2">
        <v>86497</v>
      </c>
      <c r="M208" s="3">
        <f t="shared" si="38"/>
        <v>2.698225036653461</v>
      </c>
      <c r="N208" s="2">
        <v>37005</v>
      </c>
      <c r="O208" s="2">
        <v>120603</v>
      </c>
      <c r="P208" s="3">
        <f t="shared" si="39"/>
        <v>3.2591001216051887</v>
      </c>
      <c r="Q208" s="2">
        <v>39125</v>
      </c>
      <c r="R208" s="2">
        <v>135038.20000000001</v>
      </c>
      <c r="S208" s="12">
        <f t="shared" si="40"/>
        <v>3.4514555910543132</v>
      </c>
    </row>
    <row r="209" spans="4:19" x14ac:dyDescent="0.25">
      <c r="D209" s="1" t="s">
        <v>36</v>
      </c>
      <c r="E209" s="1">
        <v>54</v>
      </c>
      <c r="F209" s="2">
        <v>79.38</v>
      </c>
      <c r="G209" s="12">
        <v>1.47</v>
      </c>
      <c r="H209" s="1">
        <v>41</v>
      </c>
      <c r="I209" s="4">
        <v>91.8</v>
      </c>
      <c r="J209" s="12">
        <v>2.2390243902439022</v>
      </c>
      <c r="K209" s="2">
        <v>43</v>
      </c>
      <c r="L209" s="2">
        <v>93</v>
      </c>
      <c r="M209" s="3">
        <f t="shared" si="38"/>
        <v>2.1627906976744184</v>
      </c>
      <c r="N209" s="2">
        <v>0</v>
      </c>
      <c r="O209" s="2">
        <v>0</v>
      </c>
      <c r="P209" s="3">
        <v>0</v>
      </c>
      <c r="Q209" s="2">
        <v>0</v>
      </c>
      <c r="R209" s="2">
        <v>0</v>
      </c>
      <c r="S209" s="12">
        <v>0</v>
      </c>
    </row>
    <row r="210" spans="4:19" x14ac:dyDescent="0.25">
      <c r="D210" s="1" t="s">
        <v>37</v>
      </c>
      <c r="E210" s="2">
        <v>55896</v>
      </c>
      <c r="F210" s="2">
        <v>193784.31</v>
      </c>
      <c r="G210" s="12">
        <v>3.4668725848003437</v>
      </c>
      <c r="H210" s="2">
        <v>68727</v>
      </c>
      <c r="I210" s="4">
        <v>195489.18</v>
      </c>
      <c r="J210" s="12">
        <v>2.8444305731371951</v>
      </c>
      <c r="K210" s="2">
        <v>70884</v>
      </c>
      <c r="L210" s="2">
        <v>135776</v>
      </c>
      <c r="M210" s="3">
        <f t="shared" si="38"/>
        <v>1.9154675244060719</v>
      </c>
      <c r="N210" s="2">
        <v>69463</v>
      </c>
      <c r="O210" s="2">
        <v>204213</v>
      </c>
      <c r="P210" s="3">
        <f t="shared" si="39"/>
        <v>2.9398816636194809</v>
      </c>
      <c r="Q210" s="2">
        <v>68135</v>
      </c>
      <c r="R210" s="2">
        <v>132173</v>
      </c>
      <c r="S210" s="12">
        <f t="shared" si="40"/>
        <v>1.9398693769721875</v>
      </c>
    </row>
    <row r="211" spans="4:19" x14ac:dyDescent="0.25">
      <c r="D211" s="1" t="s">
        <v>38</v>
      </c>
      <c r="E211" s="9">
        <v>0</v>
      </c>
      <c r="F211" s="2">
        <v>0</v>
      </c>
      <c r="G211" s="12">
        <v>0</v>
      </c>
      <c r="H211" s="9">
        <v>0</v>
      </c>
      <c r="I211" s="4">
        <v>0</v>
      </c>
      <c r="J211" s="12">
        <v>0</v>
      </c>
      <c r="K211" s="2">
        <v>68</v>
      </c>
      <c r="L211" s="2">
        <v>108</v>
      </c>
      <c r="M211" s="3">
        <f t="shared" si="38"/>
        <v>1.588235294117647</v>
      </c>
      <c r="N211" s="2">
        <v>580</v>
      </c>
      <c r="O211" s="2">
        <v>1054</v>
      </c>
      <c r="P211" s="3">
        <f t="shared" si="39"/>
        <v>1.8172413793103448</v>
      </c>
      <c r="Q211" s="2">
        <v>889</v>
      </c>
      <c r="R211" s="2">
        <v>1507</v>
      </c>
      <c r="S211" s="12">
        <f t="shared" si="40"/>
        <v>1.6951631046119235</v>
      </c>
    </row>
    <row r="212" spans="4:19" x14ac:dyDescent="0.25">
      <c r="D212" s="1" t="s">
        <v>39</v>
      </c>
      <c r="E212" s="2">
        <v>2326</v>
      </c>
      <c r="F212" s="2">
        <v>10086.299999999999</v>
      </c>
      <c r="G212" s="12">
        <v>4.3363284608770414</v>
      </c>
      <c r="H212" s="2">
        <v>1408</v>
      </c>
      <c r="I212" s="4">
        <v>3509.64</v>
      </c>
      <c r="J212" s="12">
        <v>2.4926420454545455</v>
      </c>
      <c r="K212" s="2">
        <v>1455</v>
      </c>
      <c r="L212" s="2">
        <v>2907</v>
      </c>
      <c r="M212" s="3">
        <f t="shared" si="38"/>
        <v>1.9979381443298969</v>
      </c>
      <c r="N212" s="2">
        <v>3100</v>
      </c>
      <c r="O212" s="2">
        <v>7583</v>
      </c>
      <c r="P212" s="3">
        <f t="shared" si="39"/>
        <v>2.4461290322580647</v>
      </c>
      <c r="Q212" s="2">
        <v>3620</v>
      </c>
      <c r="R212" s="2">
        <v>9045</v>
      </c>
      <c r="S212" s="12">
        <f t="shared" si="40"/>
        <v>2.4986187845303869</v>
      </c>
    </row>
    <row r="213" spans="4:19" x14ac:dyDescent="0.25">
      <c r="D213" s="1" t="s">
        <v>40</v>
      </c>
      <c r="E213" s="2">
        <v>5252</v>
      </c>
      <c r="F213" s="2">
        <v>4924.9799999999996</v>
      </c>
      <c r="G213" s="12">
        <v>0.93773419649657264</v>
      </c>
      <c r="H213" s="2">
        <v>5420</v>
      </c>
      <c r="I213" s="4">
        <v>16639.2</v>
      </c>
      <c r="J213" s="12">
        <v>3.0699630996309963</v>
      </c>
      <c r="K213" s="2">
        <v>4280</v>
      </c>
      <c r="L213" s="2">
        <v>6984</v>
      </c>
      <c r="M213" s="3">
        <f t="shared" si="38"/>
        <v>1.6317757009345795</v>
      </c>
      <c r="N213" s="2">
        <v>2700</v>
      </c>
      <c r="O213" s="2">
        <v>5832</v>
      </c>
      <c r="P213" s="3">
        <f t="shared" si="39"/>
        <v>2.16</v>
      </c>
      <c r="Q213" s="2">
        <v>4049</v>
      </c>
      <c r="R213" s="2">
        <v>7206</v>
      </c>
      <c r="S213" s="12">
        <f t="shared" si="40"/>
        <v>1.7796986910348234</v>
      </c>
    </row>
    <row r="214" spans="4:19" x14ac:dyDescent="0.25">
      <c r="D214" s="1" t="s">
        <v>41</v>
      </c>
      <c r="E214" s="1">
        <v>800</v>
      </c>
      <c r="F214" s="2">
        <v>3240</v>
      </c>
      <c r="G214" s="12">
        <v>4.05</v>
      </c>
      <c r="H214" s="1">
        <v>450</v>
      </c>
      <c r="I214" s="4">
        <v>810</v>
      </c>
      <c r="J214" s="12">
        <v>1.8</v>
      </c>
      <c r="K214" s="2">
        <v>600</v>
      </c>
      <c r="L214" s="2">
        <v>1080</v>
      </c>
      <c r="M214" s="3">
        <f t="shared" si="38"/>
        <v>1.8</v>
      </c>
      <c r="N214" s="2">
        <v>300</v>
      </c>
      <c r="O214" s="2">
        <v>378</v>
      </c>
      <c r="P214" s="3">
        <f t="shared" si="39"/>
        <v>1.26</v>
      </c>
      <c r="Q214" s="2">
        <v>400</v>
      </c>
      <c r="R214" s="2">
        <v>820</v>
      </c>
      <c r="S214" s="12">
        <f t="shared" si="40"/>
        <v>2.0499999999999998</v>
      </c>
    </row>
    <row r="215" spans="4:19" x14ac:dyDescent="0.25">
      <c r="D215" s="1" t="s">
        <v>46</v>
      </c>
      <c r="E215" s="2">
        <v>2320</v>
      </c>
      <c r="F215" s="2">
        <v>5177.25</v>
      </c>
      <c r="G215" s="12">
        <v>2.2315732758620688</v>
      </c>
      <c r="H215" s="2">
        <v>1957</v>
      </c>
      <c r="I215" s="4">
        <v>4334.04</v>
      </c>
      <c r="J215" s="12">
        <v>2.2146346448645886</v>
      </c>
      <c r="K215" s="2">
        <v>1870</v>
      </c>
      <c r="L215" s="2">
        <v>4147</v>
      </c>
      <c r="M215" s="3">
        <f t="shared" si="38"/>
        <v>2.2176470588235295</v>
      </c>
      <c r="N215" s="2">
        <v>380</v>
      </c>
      <c r="O215" s="2">
        <v>654</v>
      </c>
      <c r="P215" s="3">
        <f t="shared" si="39"/>
        <v>1.7210526315789474</v>
      </c>
      <c r="Q215" s="2">
        <v>376</v>
      </c>
      <c r="R215" s="2">
        <v>1029</v>
      </c>
      <c r="S215" s="12">
        <f t="shared" si="40"/>
        <v>2.7367021276595747</v>
      </c>
    </row>
    <row r="216" spans="4:19" x14ac:dyDescent="0.25">
      <c r="D216" s="1" t="s">
        <v>48</v>
      </c>
      <c r="E216" s="2">
        <v>28045</v>
      </c>
      <c r="F216" s="2">
        <v>64017.45</v>
      </c>
      <c r="G216" s="12">
        <v>2.2826689249420573</v>
      </c>
      <c r="H216" s="2">
        <v>21385</v>
      </c>
      <c r="I216" s="4">
        <v>57739.5</v>
      </c>
      <c r="J216" s="12">
        <v>2.7</v>
      </c>
      <c r="K216" s="2">
        <v>18829</v>
      </c>
      <c r="L216" s="2">
        <v>43956</v>
      </c>
      <c r="M216" s="3">
        <f t="shared" si="38"/>
        <v>2.3344840405757075</v>
      </c>
      <c r="N216" s="2">
        <v>16440</v>
      </c>
      <c r="O216" s="2">
        <v>37672</v>
      </c>
      <c r="P216" s="3">
        <f t="shared" si="39"/>
        <v>2.2914841849148417</v>
      </c>
      <c r="Q216" s="2">
        <v>16867</v>
      </c>
      <c r="R216" s="2">
        <v>44907</v>
      </c>
      <c r="S216" s="12">
        <f t="shared" si="40"/>
        <v>2.6624177387798662</v>
      </c>
    </row>
    <row r="217" spans="4:19" ht="15.75" thickBot="1" x14ac:dyDescent="0.3">
      <c r="D217" s="6" t="s">
        <v>67</v>
      </c>
      <c r="E217" s="8">
        <f>SUM(E202:E216)</f>
        <v>148929</v>
      </c>
      <c r="F217" s="8">
        <f>SUM(F202:F216)</f>
        <v>446352.57</v>
      </c>
      <c r="G217" s="13">
        <f>AVERAGE(G202:G216)</f>
        <v>4.1566310363856847</v>
      </c>
      <c r="H217" s="8">
        <f>SUM(H202:H216)</f>
        <v>149548</v>
      </c>
      <c r="I217" s="8">
        <f>SUM(I202:I216)</f>
        <v>392002.43</v>
      </c>
      <c r="J217" s="13">
        <f>AVERAGE(J202:J216)</f>
        <v>4.4738731026535516</v>
      </c>
      <c r="K217" s="8">
        <f>SUM(K202:K216)</f>
        <v>147278</v>
      </c>
      <c r="L217" s="8">
        <f>SUM(L202:L216)</f>
        <v>328746.75</v>
      </c>
      <c r="M217" s="13">
        <f>AVERAGE(M202:M216)</f>
        <v>2.1092925708487327</v>
      </c>
      <c r="N217" s="8">
        <f>SUM(N202:N216)</f>
        <v>145037</v>
      </c>
      <c r="O217" s="8">
        <f>SUM(O202:O216)</f>
        <v>439889</v>
      </c>
      <c r="P217" s="13">
        <f>AVERAGE(P202:P216)</f>
        <v>2.1447347840073392</v>
      </c>
      <c r="Q217" s="8">
        <f>SUM(Q202:Q216)</f>
        <v>153060</v>
      </c>
      <c r="R217" s="8">
        <f>SUM(R202:R216)</f>
        <v>395135.2</v>
      </c>
      <c r="S217" s="13">
        <f>AVERAGE(S202:S216)</f>
        <v>2.1201845132793022</v>
      </c>
    </row>
    <row r="218" spans="4:19" ht="16.5" thickTop="1" thickBot="1" x14ac:dyDescent="0.3">
      <c r="D218" s="1"/>
      <c r="E218" s="21"/>
      <c r="F218" s="21"/>
      <c r="G218" s="22"/>
      <c r="H218" s="21"/>
      <c r="I218" s="21"/>
      <c r="J218" s="22"/>
      <c r="K218" s="21"/>
      <c r="L218" s="21"/>
      <c r="M218" s="22"/>
      <c r="N218" s="1"/>
      <c r="O218" s="1"/>
      <c r="P218" s="1"/>
      <c r="Q218" s="1"/>
      <c r="R218" s="1"/>
      <c r="S218" s="1"/>
    </row>
    <row r="219" spans="4:19" ht="15.75" thickTop="1" x14ac:dyDescent="0.25">
      <c r="D219" s="1"/>
      <c r="E219" s="23"/>
      <c r="F219" s="23"/>
      <c r="G219" s="23"/>
      <c r="H219" s="23"/>
      <c r="I219" s="23"/>
      <c r="J219" s="23"/>
      <c r="K219" s="23"/>
      <c r="L219" s="23"/>
      <c r="M219" s="23"/>
      <c r="N219" s="1"/>
      <c r="O219" s="1"/>
      <c r="P219" s="1"/>
      <c r="Q219" s="1"/>
      <c r="R219" s="1"/>
      <c r="S219" s="1"/>
    </row>
    <row r="220" spans="4:19" x14ac:dyDescent="0.25">
      <c r="D220" s="1"/>
      <c r="E220" s="23"/>
      <c r="F220" s="23"/>
      <c r="G220" s="24"/>
      <c r="H220" s="23"/>
      <c r="I220" s="23"/>
      <c r="J220" s="24"/>
      <c r="K220" s="23"/>
      <c r="L220" s="23"/>
      <c r="M220" s="24"/>
      <c r="N220" s="1"/>
      <c r="O220" s="1"/>
      <c r="P220" s="1"/>
      <c r="Q220" s="1"/>
      <c r="R220" s="1"/>
      <c r="S220" s="1"/>
    </row>
    <row r="221" spans="4:19" x14ac:dyDescent="0.25">
      <c r="D221" s="6" t="s">
        <v>68</v>
      </c>
      <c r="E221" s="6"/>
      <c r="F221" s="6"/>
      <c r="G221" s="6"/>
      <c r="H221" s="6"/>
      <c r="I221" s="8"/>
      <c r="J221" s="6"/>
      <c r="K221" s="6"/>
      <c r="L221" s="6"/>
      <c r="M221" s="6"/>
      <c r="N221" s="6"/>
      <c r="O221" s="6"/>
      <c r="P221" s="6"/>
      <c r="Q221" s="6"/>
      <c r="R221" s="6"/>
      <c r="S221" s="6"/>
    </row>
    <row r="222" spans="4:19" x14ac:dyDescent="0.25">
      <c r="D222" s="6"/>
      <c r="E222" s="6">
        <v>2012</v>
      </c>
      <c r="F222" s="6"/>
      <c r="G222" s="6"/>
      <c r="H222" s="6">
        <v>2013</v>
      </c>
      <c r="I222" s="4"/>
      <c r="J222" s="1"/>
      <c r="K222" s="6">
        <v>2014</v>
      </c>
      <c r="L222" s="6"/>
      <c r="M222" s="6"/>
      <c r="N222" s="6">
        <v>2015</v>
      </c>
      <c r="O222" s="6"/>
      <c r="P222" s="6"/>
      <c r="Q222" s="6">
        <v>2016</v>
      </c>
      <c r="R222" s="6"/>
      <c r="S222" s="6"/>
    </row>
    <row r="223" spans="4:19" x14ac:dyDescent="0.25">
      <c r="D223" s="6"/>
      <c r="E223" s="6" t="s">
        <v>1</v>
      </c>
      <c r="F223" s="6" t="s">
        <v>2</v>
      </c>
      <c r="G223" s="6" t="s">
        <v>76</v>
      </c>
      <c r="H223" s="6" t="s">
        <v>1</v>
      </c>
      <c r="I223" s="8" t="s">
        <v>2</v>
      </c>
      <c r="J223" s="6" t="s">
        <v>76</v>
      </c>
      <c r="K223" s="6" t="s">
        <v>1</v>
      </c>
      <c r="L223" s="6" t="s">
        <v>2</v>
      </c>
      <c r="M223" s="6" t="s">
        <v>76</v>
      </c>
      <c r="N223" s="6" t="s">
        <v>1</v>
      </c>
      <c r="O223" s="6" t="s">
        <v>2</v>
      </c>
      <c r="P223" s="6" t="s">
        <v>76</v>
      </c>
      <c r="Q223" s="6" t="s">
        <v>1</v>
      </c>
      <c r="R223" s="6" t="s">
        <v>2</v>
      </c>
      <c r="S223" s="6" t="s">
        <v>76</v>
      </c>
    </row>
    <row r="224" spans="4:19" x14ac:dyDescent="0.25">
      <c r="D224" s="6" t="s">
        <v>73</v>
      </c>
      <c r="E224" s="6" t="s">
        <v>3</v>
      </c>
      <c r="F224" s="6" t="s">
        <v>4</v>
      </c>
      <c r="G224" s="6"/>
      <c r="H224" s="6" t="s">
        <v>3</v>
      </c>
      <c r="I224" s="8" t="s">
        <v>4</v>
      </c>
      <c r="J224" s="6" t="s">
        <v>4</v>
      </c>
      <c r="K224" s="6" t="s">
        <v>3</v>
      </c>
      <c r="L224" s="6" t="s">
        <v>4</v>
      </c>
      <c r="M224" s="6"/>
      <c r="N224" s="6" t="s">
        <v>3</v>
      </c>
      <c r="O224" s="6" t="s">
        <v>4</v>
      </c>
      <c r="P224" s="6"/>
      <c r="Q224" s="6" t="s">
        <v>3</v>
      </c>
      <c r="R224" s="6" t="s">
        <v>4</v>
      </c>
      <c r="S224" s="6"/>
    </row>
    <row r="225" spans="4:19" x14ac:dyDescent="0.25">
      <c r="D225" s="1" t="s">
        <v>5</v>
      </c>
      <c r="E225" s="1">
        <v>820</v>
      </c>
      <c r="F225" s="1">
        <v>2952</v>
      </c>
      <c r="G225" s="1">
        <v>3.6</v>
      </c>
      <c r="H225" s="1">
        <v>900</v>
      </c>
      <c r="I225" s="4">
        <v>3820</v>
      </c>
      <c r="J225" s="1">
        <v>4.2</v>
      </c>
      <c r="K225" s="1">
        <v>40</v>
      </c>
      <c r="L225" s="1">
        <v>89.9</v>
      </c>
      <c r="M225" s="12">
        <f>L225/K225</f>
        <v>2.2475000000000001</v>
      </c>
      <c r="N225" s="1">
        <v>301</v>
      </c>
      <c r="O225" s="1">
        <v>843</v>
      </c>
      <c r="P225" s="12">
        <f>O225/N225</f>
        <v>2.8006644518272426</v>
      </c>
      <c r="Q225" s="1">
        <v>300</v>
      </c>
      <c r="R225" s="1">
        <v>563</v>
      </c>
      <c r="S225" s="12">
        <f>R225/Q225</f>
        <v>1.8766666666666667</v>
      </c>
    </row>
    <row r="226" spans="4:19" x14ac:dyDescent="0.25">
      <c r="D226" s="1" t="s">
        <v>7</v>
      </c>
      <c r="E226" s="1">
        <v>24</v>
      </c>
      <c r="F226" s="1">
        <v>64.8</v>
      </c>
      <c r="G226" s="1">
        <v>2.7</v>
      </c>
      <c r="H226" s="1">
        <v>135</v>
      </c>
      <c r="I226" s="4">
        <v>146</v>
      </c>
      <c r="J226" s="1">
        <v>1.1000000000000001</v>
      </c>
      <c r="K226" s="1">
        <v>115</v>
      </c>
      <c r="L226" s="1">
        <v>92.5</v>
      </c>
      <c r="M226" s="12">
        <f t="shared" ref="M226:M246" si="41">L226/K226</f>
        <v>0.80434782608695654</v>
      </c>
      <c r="N226" s="1">
        <v>135</v>
      </c>
      <c r="O226" s="1">
        <v>211</v>
      </c>
      <c r="P226" s="12">
        <f t="shared" ref="P226:P246" si="42">O226/N226</f>
        <v>1.5629629629629629</v>
      </c>
      <c r="Q226" s="1">
        <v>195</v>
      </c>
      <c r="R226" s="1">
        <v>265</v>
      </c>
      <c r="S226" s="12">
        <f t="shared" ref="S226:S246" si="43">R226/Q226</f>
        <v>1.358974358974359</v>
      </c>
    </row>
    <row r="227" spans="4:19" x14ac:dyDescent="0.25">
      <c r="D227" s="1" t="s">
        <v>8</v>
      </c>
      <c r="E227" s="1">
        <v>2547</v>
      </c>
      <c r="F227" s="1">
        <v>5858</v>
      </c>
      <c r="G227" s="1">
        <v>2.2999999999999998</v>
      </c>
      <c r="H227" s="1">
        <v>964</v>
      </c>
      <c r="I227" s="4">
        <v>1947</v>
      </c>
      <c r="J227" s="1">
        <v>2</v>
      </c>
      <c r="K227" s="1">
        <v>964</v>
      </c>
      <c r="L227" s="1">
        <v>1947</v>
      </c>
      <c r="M227" s="12">
        <f t="shared" si="41"/>
        <v>2.0197095435684647</v>
      </c>
      <c r="N227" s="1">
        <v>1428</v>
      </c>
      <c r="O227" s="1">
        <v>5715</v>
      </c>
      <c r="P227" s="12">
        <f t="shared" si="42"/>
        <v>4.0021008403361344</v>
      </c>
      <c r="Q227" s="1">
        <v>1352</v>
      </c>
      <c r="R227" s="1">
        <v>5357</v>
      </c>
      <c r="S227" s="12">
        <f t="shared" si="43"/>
        <v>3.9622781065088759</v>
      </c>
    </row>
    <row r="228" spans="4:19" x14ac:dyDescent="0.25">
      <c r="D228" s="1" t="s">
        <v>9</v>
      </c>
      <c r="E228" s="1">
        <v>13.7</v>
      </c>
      <c r="F228" s="1">
        <v>21</v>
      </c>
      <c r="G228" s="1">
        <v>1.5</v>
      </c>
      <c r="H228" s="1">
        <v>12</v>
      </c>
      <c r="I228" s="4">
        <v>16</v>
      </c>
      <c r="J228" s="1">
        <v>1.4</v>
      </c>
      <c r="K228" s="1">
        <v>14.3</v>
      </c>
      <c r="L228" s="1">
        <v>20.34</v>
      </c>
      <c r="M228" s="12">
        <f t="shared" si="41"/>
        <v>1.4223776223776223</v>
      </c>
      <c r="N228" s="1">
        <v>33</v>
      </c>
      <c r="O228" s="1">
        <v>96</v>
      </c>
      <c r="P228" s="12">
        <f t="shared" si="42"/>
        <v>2.9090909090909092</v>
      </c>
      <c r="Q228" s="1">
        <v>23</v>
      </c>
      <c r="R228" s="1">
        <v>63</v>
      </c>
      <c r="S228" s="12">
        <f t="shared" si="43"/>
        <v>2.7391304347826089</v>
      </c>
    </row>
    <row r="229" spans="4:19" x14ac:dyDescent="0.25">
      <c r="D229" s="1" t="s">
        <v>10</v>
      </c>
      <c r="E229" s="1">
        <v>62</v>
      </c>
      <c r="F229" s="1">
        <v>223.2</v>
      </c>
      <c r="G229" s="1">
        <v>3.6</v>
      </c>
      <c r="H229" s="1">
        <v>13</v>
      </c>
      <c r="I229" s="4">
        <v>10</v>
      </c>
      <c r="J229" s="1">
        <v>0.8</v>
      </c>
      <c r="K229" s="1">
        <v>5</v>
      </c>
      <c r="L229" s="1">
        <v>5</v>
      </c>
      <c r="M229" s="12">
        <f t="shared" si="41"/>
        <v>1</v>
      </c>
      <c r="N229" s="1">
        <v>0</v>
      </c>
      <c r="O229" s="1">
        <v>0</v>
      </c>
      <c r="P229" s="12">
        <v>0</v>
      </c>
      <c r="Q229" s="1">
        <v>0</v>
      </c>
      <c r="R229" s="1">
        <v>0</v>
      </c>
      <c r="S229" s="12">
        <v>0</v>
      </c>
    </row>
    <row r="230" spans="4:19" x14ac:dyDescent="0.25">
      <c r="D230" s="1" t="s">
        <v>11</v>
      </c>
      <c r="E230" s="1">
        <v>70</v>
      </c>
      <c r="F230" s="1">
        <v>252</v>
      </c>
      <c r="G230" s="1">
        <v>3.6</v>
      </c>
      <c r="H230" s="1">
        <v>25</v>
      </c>
      <c r="I230" s="4">
        <v>23</v>
      </c>
      <c r="J230" s="1">
        <v>0.9</v>
      </c>
      <c r="K230" s="1">
        <v>30</v>
      </c>
      <c r="L230" s="1">
        <v>34</v>
      </c>
      <c r="M230" s="12">
        <f t="shared" si="41"/>
        <v>1.1333333333333333</v>
      </c>
      <c r="N230" s="1">
        <v>66</v>
      </c>
      <c r="O230" s="1">
        <v>161</v>
      </c>
      <c r="P230" s="12">
        <f t="shared" si="42"/>
        <v>2.4393939393939394</v>
      </c>
      <c r="Q230" s="1">
        <v>65</v>
      </c>
      <c r="R230" s="1">
        <v>175</v>
      </c>
      <c r="S230" s="12">
        <f t="shared" si="43"/>
        <v>2.6923076923076925</v>
      </c>
    </row>
    <row r="231" spans="4:19" x14ac:dyDescent="0.25">
      <c r="D231" s="1" t="s">
        <v>12</v>
      </c>
      <c r="E231" s="1">
        <v>310</v>
      </c>
      <c r="F231" s="1">
        <v>1302</v>
      </c>
      <c r="G231" s="1">
        <v>4.2</v>
      </c>
      <c r="H231" s="1">
        <v>4789</v>
      </c>
      <c r="I231" s="4">
        <v>5056</v>
      </c>
      <c r="J231" s="1">
        <v>1.1000000000000001</v>
      </c>
      <c r="K231" s="1">
        <v>5223</v>
      </c>
      <c r="L231" s="1">
        <v>7713.33</v>
      </c>
      <c r="M231" s="12">
        <f t="shared" si="41"/>
        <v>1.4768006892590466</v>
      </c>
      <c r="N231" s="1">
        <v>162</v>
      </c>
      <c r="O231" s="1">
        <v>410</v>
      </c>
      <c r="P231" s="12">
        <f t="shared" si="42"/>
        <v>2.5308641975308643</v>
      </c>
      <c r="Q231" s="1">
        <v>164</v>
      </c>
      <c r="R231" s="1">
        <v>321</v>
      </c>
      <c r="S231" s="12">
        <f t="shared" si="43"/>
        <v>1.9573170731707317</v>
      </c>
    </row>
    <row r="232" spans="4:19" x14ac:dyDescent="0.25">
      <c r="D232" s="1" t="s">
        <v>15</v>
      </c>
      <c r="E232" s="1">
        <v>218</v>
      </c>
      <c r="F232" s="1">
        <v>542.12</v>
      </c>
      <c r="G232" s="1">
        <v>2.5</v>
      </c>
      <c r="H232" s="1">
        <v>48</v>
      </c>
      <c r="I232" s="4">
        <v>82</v>
      </c>
      <c r="J232" s="1">
        <v>1.7</v>
      </c>
      <c r="K232" s="1">
        <v>103.5</v>
      </c>
      <c r="L232" s="1">
        <v>395.5</v>
      </c>
      <c r="M232" s="12">
        <f t="shared" si="41"/>
        <v>3.8212560386473431</v>
      </c>
      <c r="N232" s="1">
        <v>166</v>
      </c>
      <c r="O232" s="1">
        <v>362</v>
      </c>
      <c r="P232" s="12">
        <f t="shared" si="42"/>
        <v>2.1807228915662651</v>
      </c>
      <c r="Q232" s="1">
        <v>171</v>
      </c>
      <c r="R232" s="1">
        <v>331</v>
      </c>
      <c r="S232" s="12">
        <f t="shared" si="43"/>
        <v>1.935672514619883</v>
      </c>
    </row>
    <row r="233" spans="4:19" x14ac:dyDescent="0.25">
      <c r="D233" s="1" t="s">
        <v>18</v>
      </c>
      <c r="E233" s="1">
        <v>494</v>
      </c>
      <c r="F233" s="1">
        <v>967</v>
      </c>
      <c r="G233" s="1">
        <v>2</v>
      </c>
      <c r="H233" s="1">
        <v>1903</v>
      </c>
      <c r="I233" s="4">
        <v>1016</v>
      </c>
      <c r="J233" s="1">
        <v>0.5</v>
      </c>
      <c r="K233" s="1">
        <v>118.6</v>
      </c>
      <c r="L233" s="1">
        <v>83.4</v>
      </c>
      <c r="M233" s="12">
        <f t="shared" si="41"/>
        <v>0.70320404721753804</v>
      </c>
      <c r="N233" s="1">
        <v>228</v>
      </c>
      <c r="O233" s="1">
        <v>698</v>
      </c>
      <c r="P233" s="12">
        <f t="shared" si="42"/>
        <v>3.0614035087719298</v>
      </c>
      <c r="Q233" s="1">
        <v>216</v>
      </c>
      <c r="R233" s="1">
        <v>150</v>
      </c>
      <c r="S233" s="12">
        <f t="shared" si="43"/>
        <v>0.69444444444444442</v>
      </c>
    </row>
    <row r="234" spans="4:19" x14ac:dyDescent="0.25">
      <c r="D234" s="1" t="s">
        <v>19</v>
      </c>
      <c r="E234" s="1">
        <v>13572</v>
      </c>
      <c r="F234" s="1">
        <v>80075</v>
      </c>
      <c r="G234" s="1">
        <v>5.9</v>
      </c>
      <c r="H234" s="1">
        <v>10710</v>
      </c>
      <c r="I234" s="4">
        <v>68492</v>
      </c>
      <c r="J234" s="1">
        <v>6.4</v>
      </c>
      <c r="K234" s="3">
        <v>10465</v>
      </c>
      <c r="L234" s="1">
        <v>42906.499999999993</v>
      </c>
      <c r="M234" s="12">
        <f t="shared" si="41"/>
        <v>4.0999999999999996</v>
      </c>
      <c r="N234" s="1">
        <v>12015</v>
      </c>
      <c r="O234" s="1">
        <v>49912</v>
      </c>
      <c r="P234" s="12">
        <f t="shared" si="42"/>
        <v>4.1541406575114443</v>
      </c>
      <c r="Q234" s="1">
        <v>12893</v>
      </c>
      <c r="R234" s="1">
        <v>44914</v>
      </c>
      <c r="S234" s="12">
        <f t="shared" si="43"/>
        <v>3.4835957496315832</v>
      </c>
    </row>
    <row r="235" spans="4:19" x14ac:dyDescent="0.25">
      <c r="D235" s="1" t="s">
        <v>21</v>
      </c>
      <c r="E235" s="1">
        <v>3395</v>
      </c>
      <c r="F235" s="1">
        <v>14598</v>
      </c>
      <c r="G235" s="1">
        <v>4.3</v>
      </c>
      <c r="H235" s="1">
        <v>4930</v>
      </c>
      <c r="I235" s="4">
        <v>18633</v>
      </c>
      <c r="J235" s="1">
        <v>3.8</v>
      </c>
      <c r="K235" s="1">
        <v>4540</v>
      </c>
      <c r="L235" s="1">
        <v>18390</v>
      </c>
      <c r="M235" s="12">
        <f t="shared" si="41"/>
        <v>4.0506607929515415</v>
      </c>
      <c r="N235" s="1">
        <v>3570</v>
      </c>
      <c r="O235" s="1">
        <v>13655</v>
      </c>
      <c r="P235" s="12">
        <f t="shared" si="42"/>
        <v>3.8249299719887957</v>
      </c>
      <c r="Q235" s="1">
        <v>3270</v>
      </c>
      <c r="R235" s="1">
        <v>11155</v>
      </c>
      <c r="S235" s="12">
        <f t="shared" si="43"/>
        <v>3.4113149847094801</v>
      </c>
    </row>
    <row r="236" spans="4:19" x14ac:dyDescent="0.25">
      <c r="D236" s="1" t="s">
        <v>23</v>
      </c>
      <c r="E236" s="1">
        <v>1486</v>
      </c>
      <c r="F236" s="1">
        <v>5349</v>
      </c>
      <c r="G236" s="1">
        <v>3.6</v>
      </c>
      <c r="H236" s="1">
        <v>1490</v>
      </c>
      <c r="I236" s="4">
        <v>6349</v>
      </c>
      <c r="J236" s="1">
        <v>4.3</v>
      </c>
      <c r="K236" s="1">
        <v>1273</v>
      </c>
      <c r="L236" s="1">
        <v>1355.67</v>
      </c>
      <c r="M236" s="12">
        <f t="shared" si="41"/>
        <v>1.0649410840534173</v>
      </c>
      <c r="N236" s="1">
        <v>279</v>
      </c>
      <c r="O236" s="1">
        <v>980</v>
      </c>
      <c r="P236" s="12">
        <f t="shared" si="42"/>
        <v>3.5125448028673834</v>
      </c>
      <c r="Q236" s="1">
        <v>311</v>
      </c>
      <c r="R236" s="1">
        <v>666</v>
      </c>
      <c r="S236" s="12">
        <f t="shared" si="43"/>
        <v>2.1414790996784565</v>
      </c>
    </row>
    <row r="237" spans="4:19" x14ac:dyDescent="0.25">
      <c r="D237" s="1" t="s">
        <v>25</v>
      </c>
      <c r="E237" s="1">
        <v>653</v>
      </c>
      <c r="F237" s="1">
        <v>1823</v>
      </c>
      <c r="G237" s="1">
        <v>2.8</v>
      </c>
      <c r="H237" s="1">
        <v>68</v>
      </c>
      <c r="I237" s="4">
        <v>75</v>
      </c>
      <c r="J237" s="1">
        <v>1.1000000000000001</v>
      </c>
      <c r="K237" s="1">
        <v>91</v>
      </c>
      <c r="L237" s="1">
        <v>170.6</v>
      </c>
      <c r="M237" s="12">
        <f t="shared" si="41"/>
        <v>1.8747252747252747</v>
      </c>
      <c r="N237" s="1">
        <v>376</v>
      </c>
      <c r="O237" s="1">
        <v>640</v>
      </c>
      <c r="P237" s="12">
        <f t="shared" si="42"/>
        <v>1.7021276595744681</v>
      </c>
      <c r="Q237" s="1">
        <v>440</v>
      </c>
      <c r="R237" s="1">
        <v>600</v>
      </c>
      <c r="S237" s="12">
        <f t="shared" si="43"/>
        <v>1.3636363636363635</v>
      </c>
    </row>
    <row r="238" spans="4:19" x14ac:dyDescent="0.25">
      <c r="D238" s="1" t="s">
        <v>30</v>
      </c>
      <c r="E238" s="1">
        <v>5</v>
      </c>
      <c r="F238" s="1">
        <v>24.75</v>
      </c>
      <c r="G238" s="1">
        <v>5</v>
      </c>
      <c r="H238" s="1">
        <v>7</v>
      </c>
      <c r="I238" s="4">
        <v>4</v>
      </c>
      <c r="J238" s="1">
        <v>1.4</v>
      </c>
      <c r="K238" s="1">
        <v>172</v>
      </c>
      <c r="L238" s="1">
        <v>144.5</v>
      </c>
      <c r="M238" s="12">
        <f t="shared" si="41"/>
        <v>0.84011627906976749</v>
      </c>
      <c r="N238" s="1"/>
      <c r="O238" s="1"/>
      <c r="P238" s="12">
        <v>0</v>
      </c>
      <c r="Q238" s="1"/>
      <c r="R238" s="1"/>
      <c r="S238" s="12">
        <v>0</v>
      </c>
    </row>
    <row r="239" spans="4:19" x14ac:dyDescent="0.25">
      <c r="D239" s="1" t="s">
        <v>31</v>
      </c>
      <c r="E239" s="1">
        <v>230</v>
      </c>
      <c r="F239" s="1">
        <v>828</v>
      </c>
      <c r="G239" s="1">
        <v>3.6</v>
      </c>
      <c r="H239" s="1">
        <v>562</v>
      </c>
      <c r="I239" s="4">
        <v>170</v>
      </c>
      <c r="J239" s="1">
        <v>0.3</v>
      </c>
      <c r="K239" s="1">
        <v>680.9</v>
      </c>
      <c r="L239" s="1">
        <v>421.06</v>
      </c>
      <c r="M239" s="12">
        <f t="shared" si="41"/>
        <v>0.61838742840358352</v>
      </c>
      <c r="N239" s="1">
        <v>189</v>
      </c>
      <c r="O239" s="1">
        <v>486</v>
      </c>
      <c r="P239" s="12">
        <f t="shared" si="42"/>
        <v>2.5714285714285716</v>
      </c>
      <c r="Q239" s="1">
        <v>216</v>
      </c>
      <c r="R239" s="1">
        <v>283</v>
      </c>
      <c r="S239" s="12">
        <f t="shared" si="43"/>
        <v>1.3101851851851851</v>
      </c>
    </row>
    <row r="240" spans="4:19" x14ac:dyDescent="0.25">
      <c r="D240" s="1" t="s">
        <v>33</v>
      </c>
      <c r="E240" s="1">
        <v>295.7</v>
      </c>
      <c r="F240" s="1">
        <v>874</v>
      </c>
      <c r="G240" s="1">
        <v>3</v>
      </c>
      <c r="H240" s="1">
        <v>120</v>
      </c>
      <c r="I240" s="4">
        <v>95</v>
      </c>
      <c r="J240" s="1">
        <v>0.9</v>
      </c>
      <c r="K240" s="1">
        <v>102.6</v>
      </c>
      <c r="L240" s="1">
        <v>261.39999999999998</v>
      </c>
      <c r="M240" s="12">
        <f t="shared" si="41"/>
        <v>2.5477582846003899</v>
      </c>
      <c r="N240" s="1">
        <v>294</v>
      </c>
      <c r="O240" s="1">
        <v>739</v>
      </c>
      <c r="P240" s="12">
        <f t="shared" si="42"/>
        <v>2.5136054421768708</v>
      </c>
      <c r="Q240" s="1">
        <v>230</v>
      </c>
      <c r="R240" s="1">
        <v>593</v>
      </c>
      <c r="S240" s="12">
        <f t="shared" si="43"/>
        <v>2.5782608695652174</v>
      </c>
    </row>
    <row r="241" spans="4:19" x14ac:dyDescent="0.25">
      <c r="D241" s="1" t="s">
        <v>40</v>
      </c>
      <c r="E241" s="1">
        <v>91</v>
      </c>
      <c r="F241" s="1">
        <v>242</v>
      </c>
      <c r="G241" s="1">
        <v>2.7</v>
      </c>
      <c r="H241" s="1">
        <v>120</v>
      </c>
      <c r="I241" s="4">
        <v>95</v>
      </c>
      <c r="J241" s="1">
        <v>0.9</v>
      </c>
      <c r="K241" s="1">
        <v>102.6</v>
      </c>
      <c r="L241" s="1">
        <v>261.39999999999998</v>
      </c>
      <c r="M241" s="12">
        <f t="shared" si="41"/>
        <v>2.5477582846003899</v>
      </c>
      <c r="N241" s="1">
        <v>0</v>
      </c>
      <c r="O241" s="1">
        <v>0</v>
      </c>
      <c r="P241" s="12">
        <v>0</v>
      </c>
      <c r="Q241" s="1">
        <v>0</v>
      </c>
      <c r="R241" s="1">
        <v>0</v>
      </c>
      <c r="S241" s="12">
        <v>0</v>
      </c>
    </row>
    <row r="242" spans="4:19" x14ac:dyDescent="0.25">
      <c r="D242" s="1" t="s">
        <v>42</v>
      </c>
      <c r="E242" s="1">
        <v>2320</v>
      </c>
      <c r="F242" s="1">
        <v>9950</v>
      </c>
      <c r="G242" s="1">
        <v>4.3</v>
      </c>
      <c r="H242" s="1">
        <v>2655</v>
      </c>
      <c r="I242" s="4">
        <v>7163</v>
      </c>
      <c r="J242" s="1">
        <v>2.7</v>
      </c>
      <c r="K242" s="1">
        <v>2648</v>
      </c>
      <c r="L242" s="1">
        <v>8137.76</v>
      </c>
      <c r="M242" s="12">
        <f t="shared" si="41"/>
        <v>3.0731722054380666</v>
      </c>
      <c r="N242" s="1">
        <v>209</v>
      </c>
      <c r="O242" s="1">
        <v>451</v>
      </c>
      <c r="P242" s="12">
        <f t="shared" si="42"/>
        <v>2.1578947368421053</v>
      </c>
      <c r="Q242" s="1">
        <v>111</v>
      </c>
      <c r="R242" s="1">
        <v>272</v>
      </c>
      <c r="S242" s="12">
        <f t="shared" si="43"/>
        <v>2.4504504504504503</v>
      </c>
    </row>
    <row r="243" spans="4:19" x14ac:dyDescent="0.25">
      <c r="D243" s="1" t="s">
        <v>43</v>
      </c>
      <c r="E243" s="1">
        <v>1200</v>
      </c>
      <c r="F243" s="1">
        <v>3920</v>
      </c>
      <c r="G243" s="1">
        <v>3.3</v>
      </c>
      <c r="H243" s="1">
        <v>248</v>
      </c>
      <c r="I243" s="4">
        <v>1306</v>
      </c>
      <c r="J243" s="1">
        <v>5.3</v>
      </c>
      <c r="K243" s="1">
        <v>265</v>
      </c>
      <c r="L243" s="1">
        <v>1396</v>
      </c>
      <c r="M243" s="12">
        <f t="shared" si="41"/>
        <v>5.2679245283018865</v>
      </c>
      <c r="N243" s="1"/>
      <c r="O243" s="1"/>
      <c r="P243" s="12">
        <v>0</v>
      </c>
      <c r="Q243" s="1"/>
      <c r="R243" s="1"/>
      <c r="S243" s="12">
        <v>0</v>
      </c>
    </row>
    <row r="244" spans="4:19" x14ac:dyDescent="0.25">
      <c r="D244" s="1" t="s">
        <v>44</v>
      </c>
      <c r="E244" s="1">
        <v>1647</v>
      </c>
      <c r="F244" s="1">
        <v>8070</v>
      </c>
      <c r="G244" s="1">
        <v>4.9000000000000004</v>
      </c>
      <c r="H244" s="1">
        <v>1576</v>
      </c>
      <c r="I244" s="4">
        <v>10570</v>
      </c>
      <c r="J244" s="1">
        <v>6.7</v>
      </c>
      <c r="K244" s="1">
        <v>1355</v>
      </c>
      <c r="L244" s="1">
        <v>2244.15</v>
      </c>
      <c r="M244" s="12">
        <f t="shared" si="41"/>
        <v>1.65619926199262</v>
      </c>
      <c r="N244" s="1">
        <v>8345</v>
      </c>
      <c r="O244" s="1">
        <v>29434</v>
      </c>
      <c r="P244" s="12">
        <f t="shared" si="42"/>
        <v>3.5271420011983223</v>
      </c>
      <c r="Q244" s="1">
        <v>8118</v>
      </c>
      <c r="R244" s="1">
        <v>30447</v>
      </c>
      <c r="S244" s="12">
        <f t="shared" si="43"/>
        <v>3.7505543237250554</v>
      </c>
    </row>
    <row r="245" spans="4:19" x14ac:dyDescent="0.25">
      <c r="D245" s="1" t="s">
        <v>45</v>
      </c>
      <c r="E245" s="1">
        <v>15</v>
      </c>
      <c r="F245" s="1">
        <v>49.5</v>
      </c>
      <c r="G245" s="1">
        <v>3.3</v>
      </c>
      <c r="H245" s="1">
        <v>28</v>
      </c>
      <c r="I245" s="4">
        <v>24</v>
      </c>
      <c r="J245" s="1">
        <v>0.9</v>
      </c>
      <c r="K245" s="1">
        <v>27.7</v>
      </c>
      <c r="L245" s="1">
        <v>24.4</v>
      </c>
      <c r="M245" s="12">
        <f t="shared" si="41"/>
        <v>0.88086642599277976</v>
      </c>
      <c r="N245" s="1">
        <v>380</v>
      </c>
      <c r="O245" s="1">
        <v>1320</v>
      </c>
      <c r="P245" s="12">
        <f t="shared" si="42"/>
        <v>3.4736842105263159</v>
      </c>
      <c r="Q245" s="1">
        <v>310</v>
      </c>
      <c r="R245" s="1">
        <v>1040</v>
      </c>
      <c r="S245" s="12">
        <f t="shared" si="43"/>
        <v>3.3548387096774195</v>
      </c>
    </row>
    <row r="246" spans="4:19" x14ac:dyDescent="0.25">
      <c r="D246" s="1" t="s">
        <v>49</v>
      </c>
      <c r="E246" s="1">
        <v>162</v>
      </c>
      <c r="F246" s="1">
        <v>218.7</v>
      </c>
      <c r="G246" s="1">
        <v>1.4</v>
      </c>
      <c r="H246" s="1">
        <v>46</v>
      </c>
      <c r="I246" s="4">
        <v>64</v>
      </c>
      <c r="J246" s="1">
        <v>1.4</v>
      </c>
      <c r="K246" s="1">
        <v>54</v>
      </c>
      <c r="L246" s="1">
        <v>75.5</v>
      </c>
      <c r="M246" s="12">
        <f t="shared" si="41"/>
        <v>1.3981481481481481</v>
      </c>
      <c r="N246" s="1">
        <v>1210</v>
      </c>
      <c r="O246" s="1">
        <v>3855</v>
      </c>
      <c r="P246" s="12">
        <f t="shared" si="42"/>
        <v>3.1859504132231407</v>
      </c>
      <c r="Q246" s="1">
        <v>1145</v>
      </c>
      <c r="R246" s="1">
        <v>2275</v>
      </c>
      <c r="S246" s="12">
        <f t="shared" si="43"/>
        <v>1.9868995633187774</v>
      </c>
    </row>
    <row r="247" spans="4:19" x14ac:dyDescent="0.25">
      <c r="D247" s="6" t="s">
        <v>52</v>
      </c>
      <c r="E247" s="8">
        <f>SUM(E225:E246)</f>
        <v>29630.400000000001</v>
      </c>
      <c r="F247" s="8">
        <f>SUM(F225:F246)</f>
        <v>138204.07</v>
      </c>
      <c r="G247" s="16">
        <v>4.7</v>
      </c>
      <c r="H247" s="6">
        <f t="shared" ref="H247:I247" si="44">SUM(H225:H246)</f>
        <v>31349</v>
      </c>
      <c r="I247" s="8">
        <f t="shared" si="44"/>
        <v>125156</v>
      </c>
      <c r="J247" s="13">
        <v>4</v>
      </c>
      <c r="K247" s="8">
        <f t="shared" ref="K247:L247" si="45">SUM(K225:K246)</f>
        <v>28390.2</v>
      </c>
      <c r="L247" s="8">
        <f t="shared" si="45"/>
        <v>86169.909999999974</v>
      </c>
      <c r="M247" s="13">
        <v>4</v>
      </c>
      <c r="N247" s="6">
        <f t="shared" ref="N247:O247" si="46">SUM(N225:N246)</f>
        <v>29386</v>
      </c>
      <c r="O247" s="6">
        <f t="shared" si="46"/>
        <v>109968</v>
      </c>
      <c r="P247" s="13">
        <f>AVERAGE(P225:P246)</f>
        <v>2.3686660076735295</v>
      </c>
      <c r="Q247" s="6">
        <f t="shared" ref="Q247:R247" si="47">SUM(Q225:Q246)</f>
        <v>29530</v>
      </c>
      <c r="R247" s="6">
        <f t="shared" si="47"/>
        <v>99470</v>
      </c>
      <c r="S247" s="13">
        <f t="shared" ref="S247" si="48">AVERAGE(S225:S246)</f>
        <v>1.9567275723206021</v>
      </c>
    </row>
    <row r="248" spans="4:19" x14ac:dyDescent="0.25">
      <c r="D248" s="1"/>
      <c r="E248" s="2"/>
      <c r="F248" s="2"/>
      <c r="G248" s="1"/>
      <c r="H248" s="2"/>
      <c r="I248" s="4"/>
      <c r="J248" s="1"/>
      <c r="K248" s="2"/>
      <c r="L248" s="2"/>
      <c r="M248" s="1"/>
      <c r="N248" s="1"/>
      <c r="O248" s="1"/>
      <c r="P248" s="1"/>
      <c r="Q248" s="1"/>
      <c r="R248" s="1"/>
      <c r="S248" s="1"/>
    </row>
    <row r="249" spans="4:19" x14ac:dyDescent="0.25">
      <c r="D249" s="1"/>
      <c r="E249" s="1"/>
      <c r="F249" s="1"/>
      <c r="G249" s="1"/>
      <c r="H249" s="1"/>
      <c r="I249" s="4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4:19" x14ac:dyDescent="0.25">
      <c r="D250" s="6" t="s">
        <v>69</v>
      </c>
      <c r="E250" s="6"/>
      <c r="F250" s="6"/>
      <c r="G250" s="6"/>
      <c r="H250" s="6"/>
      <c r="I250" s="8"/>
      <c r="J250" s="6"/>
      <c r="K250" s="6"/>
      <c r="L250" s="6"/>
      <c r="M250" s="6"/>
      <c r="N250" s="6"/>
      <c r="O250" s="6"/>
      <c r="P250" s="6"/>
      <c r="Q250" s="6"/>
      <c r="R250" s="6"/>
      <c r="S250" s="6"/>
    </row>
    <row r="251" spans="4:19" x14ac:dyDescent="0.25">
      <c r="D251" s="6"/>
      <c r="E251" s="6">
        <v>2012</v>
      </c>
      <c r="F251" s="6"/>
      <c r="G251" s="6"/>
      <c r="H251" s="6">
        <v>2013</v>
      </c>
      <c r="I251" s="4"/>
      <c r="J251" s="1"/>
      <c r="K251" s="6">
        <v>2014</v>
      </c>
      <c r="L251" s="6"/>
      <c r="M251" s="6"/>
      <c r="N251" s="6">
        <v>2015</v>
      </c>
      <c r="O251" s="6"/>
      <c r="P251" s="6"/>
      <c r="Q251" s="6">
        <v>2016</v>
      </c>
      <c r="R251" s="6"/>
      <c r="S251" s="6"/>
    </row>
    <row r="252" spans="4:19" x14ac:dyDescent="0.25">
      <c r="D252" s="6"/>
      <c r="E252" s="6" t="s">
        <v>1</v>
      </c>
      <c r="F252" s="6" t="s">
        <v>2</v>
      </c>
      <c r="G252" s="6" t="s">
        <v>76</v>
      </c>
      <c r="H252" s="6" t="s">
        <v>1</v>
      </c>
      <c r="I252" s="8" t="s">
        <v>2</v>
      </c>
      <c r="J252" s="6" t="s">
        <v>76</v>
      </c>
      <c r="K252" s="6" t="s">
        <v>1</v>
      </c>
      <c r="L252" s="6" t="s">
        <v>2</v>
      </c>
      <c r="M252" s="6" t="s">
        <v>76</v>
      </c>
      <c r="N252" s="6" t="s">
        <v>1</v>
      </c>
      <c r="O252" s="6" t="s">
        <v>2</v>
      </c>
      <c r="P252" s="6" t="s">
        <v>76</v>
      </c>
      <c r="Q252" s="6" t="s">
        <v>1</v>
      </c>
      <c r="R252" s="6" t="s">
        <v>2</v>
      </c>
      <c r="S252" s="6" t="s">
        <v>76</v>
      </c>
    </row>
    <row r="253" spans="4:19" x14ac:dyDescent="0.25">
      <c r="D253" s="6" t="s">
        <v>61</v>
      </c>
      <c r="E253" s="6" t="s">
        <v>3</v>
      </c>
      <c r="F253" s="6" t="s">
        <v>4</v>
      </c>
      <c r="G253" s="6"/>
      <c r="H253" s="6" t="s">
        <v>3</v>
      </c>
      <c r="I253" s="8" t="s">
        <v>4</v>
      </c>
      <c r="J253" s="6"/>
      <c r="K253" s="6" t="s">
        <v>3</v>
      </c>
      <c r="L253" s="6" t="s">
        <v>4</v>
      </c>
      <c r="M253" s="6"/>
      <c r="N253" s="6" t="s">
        <v>3</v>
      </c>
      <c r="O253" s="6" t="s">
        <v>4</v>
      </c>
      <c r="P253" s="6"/>
      <c r="Q253" s="6" t="s">
        <v>3</v>
      </c>
      <c r="R253" s="6" t="s">
        <v>4</v>
      </c>
      <c r="S253" s="6"/>
    </row>
    <row r="254" spans="4:19" x14ac:dyDescent="0.25">
      <c r="D254" s="1" t="s">
        <v>5</v>
      </c>
      <c r="E254" s="1">
        <v>119</v>
      </c>
      <c r="F254" s="1">
        <v>571</v>
      </c>
      <c r="G254" s="1">
        <v>4.8</v>
      </c>
      <c r="H254" s="1">
        <v>138</v>
      </c>
      <c r="I254" s="4">
        <v>1131</v>
      </c>
      <c r="J254" s="1">
        <v>8.1999999999999993</v>
      </c>
      <c r="K254" s="2">
        <v>118</v>
      </c>
      <c r="L254" s="2">
        <v>2297</v>
      </c>
      <c r="M254" s="11">
        <f>L254/K254</f>
        <v>19.466101694915253</v>
      </c>
      <c r="N254" s="2">
        <v>213</v>
      </c>
      <c r="O254" s="2">
        <v>2458</v>
      </c>
      <c r="P254" s="11">
        <f>O254/N254</f>
        <v>11.539906103286384</v>
      </c>
      <c r="Q254" s="2">
        <v>155</v>
      </c>
      <c r="R254" s="2">
        <v>2231</v>
      </c>
      <c r="S254" s="11">
        <f>R254/Q254</f>
        <v>14.393548387096773</v>
      </c>
    </row>
    <row r="255" spans="4:19" x14ac:dyDescent="0.25">
      <c r="D255" s="1" t="s">
        <v>6</v>
      </c>
      <c r="E255" s="1">
        <v>20</v>
      </c>
      <c r="F255" s="1">
        <v>324</v>
      </c>
      <c r="G255" s="1">
        <v>16.2</v>
      </c>
      <c r="H255" s="1">
        <v>28</v>
      </c>
      <c r="I255" s="4">
        <v>430</v>
      </c>
      <c r="J255" s="1">
        <v>15.4</v>
      </c>
      <c r="K255" s="2">
        <v>23</v>
      </c>
      <c r="L255" s="2">
        <v>345</v>
      </c>
      <c r="M255" s="11">
        <f t="shared" ref="M255:M294" si="49">L255/K255</f>
        <v>15</v>
      </c>
      <c r="N255" s="2">
        <v>15</v>
      </c>
      <c r="O255" s="2">
        <v>275</v>
      </c>
      <c r="P255" s="11">
        <f t="shared" ref="P255:P294" si="50">O255/N255</f>
        <v>18.333333333333332</v>
      </c>
      <c r="Q255" s="2">
        <v>12</v>
      </c>
      <c r="R255" s="2">
        <v>230</v>
      </c>
      <c r="S255" s="11">
        <f t="shared" ref="S255:S294" si="51">R255/Q255</f>
        <v>19.166666666666668</v>
      </c>
    </row>
    <row r="256" spans="4:19" x14ac:dyDescent="0.25">
      <c r="D256" s="1" t="s">
        <v>7</v>
      </c>
      <c r="E256" s="1">
        <v>491</v>
      </c>
      <c r="F256" s="1">
        <v>3883</v>
      </c>
      <c r="G256" s="1">
        <v>7.9</v>
      </c>
      <c r="H256" s="1">
        <v>1542</v>
      </c>
      <c r="I256" s="4">
        <v>28355</v>
      </c>
      <c r="J256" s="1">
        <v>18.399999999999999</v>
      </c>
      <c r="K256" s="2">
        <v>1567</v>
      </c>
      <c r="L256" s="2">
        <v>28267</v>
      </c>
      <c r="M256" s="11">
        <f t="shared" si="49"/>
        <v>18.038927887683471</v>
      </c>
      <c r="N256" s="2">
        <v>1139</v>
      </c>
      <c r="O256" s="2">
        <v>26866</v>
      </c>
      <c r="P256" s="11">
        <f t="shared" si="50"/>
        <v>23.587357330992099</v>
      </c>
      <c r="Q256" s="2">
        <v>936</v>
      </c>
      <c r="R256" s="2">
        <v>13598</v>
      </c>
      <c r="S256" s="11">
        <f t="shared" si="51"/>
        <v>14.527777777777779</v>
      </c>
    </row>
    <row r="257" spans="4:19" x14ac:dyDescent="0.25">
      <c r="D257" s="1" t="s">
        <v>8</v>
      </c>
      <c r="E257" s="1">
        <v>19641</v>
      </c>
      <c r="F257" s="1">
        <v>176090</v>
      </c>
      <c r="G257" s="1">
        <v>9</v>
      </c>
      <c r="H257" s="1">
        <v>22621</v>
      </c>
      <c r="I257" s="4">
        <v>337047</v>
      </c>
      <c r="J257" s="1">
        <v>14.9</v>
      </c>
      <c r="K257" s="2">
        <v>19580</v>
      </c>
      <c r="L257" s="2">
        <v>321835</v>
      </c>
      <c r="M257" s="11">
        <f t="shared" si="49"/>
        <v>16.436925434116446</v>
      </c>
      <c r="N257" s="2">
        <v>17600</v>
      </c>
      <c r="O257" s="2">
        <v>288013</v>
      </c>
      <c r="P257" s="11">
        <f t="shared" si="50"/>
        <v>16.364374999999999</v>
      </c>
      <c r="Q257" s="2">
        <v>15163</v>
      </c>
      <c r="R257" s="2">
        <v>242005</v>
      </c>
      <c r="S257" s="11">
        <f t="shared" si="51"/>
        <v>15.960232144034821</v>
      </c>
    </row>
    <row r="258" spans="4:19" x14ac:dyDescent="0.25">
      <c r="D258" s="1" t="s">
        <v>9</v>
      </c>
      <c r="E258" s="1">
        <v>151</v>
      </c>
      <c r="F258" s="1">
        <v>3814</v>
      </c>
      <c r="G258" s="1">
        <v>25.3</v>
      </c>
      <c r="H258" s="1">
        <v>138</v>
      </c>
      <c r="I258" s="4">
        <v>3719</v>
      </c>
      <c r="J258" s="1">
        <v>26.9</v>
      </c>
      <c r="K258" s="2">
        <v>226</v>
      </c>
      <c r="L258" s="2">
        <v>5570</v>
      </c>
      <c r="M258" s="11">
        <f t="shared" si="49"/>
        <v>24.646017699115045</v>
      </c>
      <c r="N258" s="2">
        <v>52</v>
      </c>
      <c r="O258" s="2">
        <v>984</v>
      </c>
      <c r="P258" s="11">
        <f t="shared" si="50"/>
        <v>18.923076923076923</v>
      </c>
      <c r="Q258" s="2">
        <v>42</v>
      </c>
      <c r="R258" s="2">
        <v>887</v>
      </c>
      <c r="S258" s="11">
        <f t="shared" si="51"/>
        <v>21.11904761904762</v>
      </c>
    </row>
    <row r="259" spans="4:19" x14ac:dyDescent="0.25">
      <c r="D259" s="1" t="s">
        <v>10</v>
      </c>
      <c r="E259" s="1">
        <v>450</v>
      </c>
      <c r="F259" s="1">
        <v>6234</v>
      </c>
      <c r="G259" s="1">
        <v>13.9</v>
      </c>
      <c r="H259" s="1">
        <v>205</v>
      </c>
      <c r="I259" s="4">
        <v>4707</v>
      </c>
      <c r="J259" s="1">
        <v>23</v>
      </c>
      <c r="K259" s="2">
        <v>210</v>
      </c>
      <c r="L259" s="2">
        <v>5245</v>
      </c>
      <c r="M259" s="11">
        <f t="shared" si="49"/>
        <v>24.976190476190474</v>
      </c>
      <c r="N259" s="2">
        <v>353</v>
      </c>
      <c r="O259" s="2">
        <v>5584</v>
      </c>
      <c r="P259" s="11">
        <f t="shared" si="50"/>
        <v>15.818696883852692</v>
      </c>
      <c r="Q259" s="2">
        <v>273</v>
      </c>
      <c r="R259" s="2">
        <v>4718</v>
      </c>
      <c r="S259" s="11">
        <f t="shared" si="51"/>
        <v>17.282051282051281</v>
      </c>
    </row>
    <row r="260" spans="4:19" x14ac:dyDescent="0.25">
      <c r="D260" s="1" t="s">
        <v>12</v>
      </c>
      <c r="E260" s="1">
        <v>2300</v>
      </c>
      <c r="F260" s="1">
        <v>34200</v>
      </c>
      <c r="G260" s="1">
        <v>14.9</v>
      </c>
      <c r="H260" s="1">
        <v>3020</v>
      </c>
      <c r="I260" s="4">
        <v>85307</v>
      </c>
      <c r="J260" s="1">
        <v>28.2</v>
      </c>
      <c r="K260" s="2">
        <v>4884</v>
      </c>
      <c r="L260" s="2">
        <v>76310</v>
      </c>
      <c r="M260" s="11">
        <f t="shared" si="49"/>
        <v>15.624488124488124</v>
      </c>
      <c r="N260" s="2">
        <v>3759</v>
      </c>
      <c r="O260" s="2">
        <v>31671</v>
      </c>
      <c r="P260" s="11">
        <f t="shared" si="50"/>
        <v>8.4253790901835597</v>
      </c>
      <c r="Q260" s="2">
        <v>3725</v>
      </c>
      <c r="R260" s="2">
        <v>31147</v>
      </c>
      <c r="S260" s="11">
        <f t="shared" si="51"/>
        <v>8.3616107382550329</v>
      </c>
    </row>
    <row r="261" spans="4:19" x14ac:dyDescent="0.25">
      <c r="D261" s="1" t="s">
        <v>14</v>
      </c>
      <c r="E261" s="1">
        <v>11</v>
      </c>
      <c r="F261" s="1">
        <v>37</v>
      </c>
      <c r="G261" s="1">
        <v>3.4</v>
      </c>
      <c r="H261" s="1">
        <v>3</v>
      </c>
      <c r="I261" s="4">
        <v>19</v>
      </c>
      <c r="J261" s="1">
        <v>6.3</v>
      </c>
      <c r="K261" s="2">
        <v>3</v>
      </c>
      <c r="L261" s="2">
        <v>26</v>
      </c>
      <c r="M261" s="11">
        <f t="shared" si="49"/>
        <v>8.6666666666666661</v>
      </c>
      <c r="N261" s="2">
        <v>19</v>
      </c>
      <c r="O261" s="2">
        <v>148</v>
      </c>
      <c r="P261" s="11">
        <f t="shared" si="50"/>
        <v>7.7894736842105265</v>
      </c>
      <c r="Q261" s="2">
        <v>13</v>
      </c>
      <c r="R261" s="2">
        <v>118</v>
      </c>
      <c r="S261" s="11">
        <f t="shared" si="51"/>
        <v>9.0769230769230766</v>
      </c>
    </row>
    <row r="262" spans="4:19" x14ac:dyDescent="0.25">
      <c r="D262" s="1" t="s">
        <v>15</v>
      </c>
      <c r="E262" s="1">
        <v>308</v>
      </c>
      <c r="F262" s="1">
        <v>2419</v>
      </c>
      <c r="G262" s="1">
        <v>7.9</v>
      </c>
      <c r="H262" s="1">
        <v>303</v>
      </c>
      <c r="I262" s="4">
        <v>2129</v>
      </c>
      <c r="J262" s="1">
        <v>7</v>
      </c>
      <c r="K262" s="2">
        <v>341</v>
      </c>
      <c r="L262" s="2">
        <v>1938</v>
      </c>
      <c r="M262" s="11">
        <f t="shared" si="49"/>
        <v>5.6832844574780061</v>
      </c>
      <c r="N262" s="2">
        <v>442</v>
      </c>
      <c r="O262" s="2">
        <v>5188</v>
      </c>
      <c r="P262" s="11">
        <f t="shared" si="50"/>
        <v>11.737556561085972</v>
      </c>
      <c r="Q262" s="2">
        <v>503</v>
      </c>
      <c r="R262" s="2">
        <v>4981</v>
      </c>
      <c r="S262" s="11">
        <f t="shared" si="51"/>
        <v>9.9025844930417488</v>
      </c>
    </row>
    <row r="263" spans="4:19" x14ac:dyDescent="0.25">
      <c r="D263" s="1" t="s">
        <v>17</v>
      </c>
      <c r="E263" s="1">
        <v>343</v>
      </c>
      <c r="F263" s="1">
        <v>1610</v>
      </c>
      <c r="G263" s="1">
        <v>4.7</v>
      </c>
      <c r="H263" s="1">
        <v>302</v>
      </c>
      <c r="I263" s="4">
        <v>3930</v>
      </c>
      <c r="J263" s="1">
        <v>13</v>
      </c>
      <c r="K263" s="2">
        <v>111</v>
      </c>
      <c r="L263" s="2">
        <v>1107</v>
      </c>
      <c r="M263" s="11">
        <f t="shared" si="49"/>
        <v>9.9729729729729737</v>
      </c>
      <c r="N263" s="2">
        <v>42</v>
      </c>
      <c r="O263" s="2">
        <v>340</v>
      </c>
      <c r="P263" s="11">
        <f t="shared" si="50"/>
        <v>8.0952380952380949</v>
      </c>
      <c r="Q263" s="2">
        <v>276</v>
      </c>
      <c r="R263" s="2">
        <v>3648</v>
      </c>
      <c r="S263" s="11">
        <f t="shared" si="51"/>
        <v>13.217391304347826</v>
      </c>
    </row>
    <row r="264" spans="4:19" x14ac:dyDescent="0.25">
      <c r="D264" s="1" t="s">
        <v>18</v>
      </c>
      <c r="E264" s="1">
        <v>8436</v>
      </c>
      <c r="F264" s="1">
        <v>137938</v>
      </c>
      <c r="G264" s="1">
        <v>16.399999999999999</v>
      </c>
      <c r="H264" s="1">
        <v>5595</v>
      </c>
      <c r="I264" s="4">
        <v>195055</v>
      </c>
      <c r="J264" s="1">
        <v>34.9</v>
      </c>
      <c r="K264" s="2">
        <v>5779</v>
      </c>
      <c r="L264" s="2">
        <v>207060</v>
      </c>
      <c r="M264" s="11">
        <f t="shared" si="49"/>
        <v>35.829728326700121</v>
      </c>
      <c r="N264" s="2">
        <v>6245</v>
      </c>
      <c r="O264" s="2">
        <v>96735</v>
      </c>
      <c r="P264" s="11">
        <f t="shared" si="50"/>
        <v>15.489991993594876</v>
      </c>
      <c r="Q264" s="2">
        <v>5443</v>
      </c>
      <c r="R264" s="2">
        <v>44383</v>
      </c>
      <c r="S264" s="11">
        <f t="shared" si="51"/>
        <v>8.1541429358809481</v>
      </c>
    </row>
    <row r="265" spans="4:19" x14ac:dyDescent="0.25">
      <c r="D265" s="1" t="s">
        <v>19</v>
      </c>
      <c r="E265" s="1">
        <v>175</v>
      </c>
      <c r="F265" s="1">
        <v>175</v>
      </c>
      <c r="G265" s="1">
        <v>1</v>
      </c>
      <c r="H265" s="1">
        <v>118</v>
      </c>
      <c r="I265" s="4">
        <v>1390</v>
      </c>
      <c r="J265" s="1">
        <v>11.8</v>
      </c>
      <c r="K265" s="2">
        <v>123</v>
      </c>
      <c r="L265" s="2">
        <v>2233</v>
      </c>
      <c r="M265" s="11">
        <f t="shared" si="49"/>
        <v>18.154471544715449</v>
      </c>
      <c r="N265" s="2">
        <v>200</v>
      </c>
      <c r="O265" s="2">
        <v>2274</v>
      </c>
      <c r="P265" s="11">
        <f t="shared" si="50"/>
        <v>11.37</v>
      </c>
      <c r="Q265" s="2">
        <v>235</v>
      </c>
      <c r="R265" s="2">
        <v>2742</v>
      </c>
      <c r="S265" s="11">
        <f t="shared" si="51"/>
        <v>11.668085106382978</v>
      </c>
    </row>
    <row r="266" spans="4:19" x14ac:dyDescent="0.25">
      <c r="D266" s="1" t="s">
        <v>20</v>
      </c>
      <c r="E266" s="1">
        <v>110</v>
      </c>
      <c r="F266" s="1">
        <v>1450</v>
      </c>
      <c r="G266" s="1">
        <v>13.2</v>
      </c>
      <c r="H266" s="1">
        <v>72</v>
      </c>
      <c r="I266" s="4">
        <v>1081</v>
      </c>
      <c r="J266" s="1">
        <v>15</v>
      </c>
      <c r="K266" s="2">
        <v>109</v>
      </c>
      <c r="L266" s="2">
        <v>1474</v>
      </c>
      <c r="M266" s="11">
        <f t="shared" si="49"/>
        <v>13.522935779816514</v>
      </c>
      <c r="N266" s="2">
        <v>104</v>
      </c>
      <c r="O266" s="2">
        <v>1807</v>
      </c>
      <c r="P266" s="11">
        <f t="shared" si="50"/>
        <v>17.375</v>
      </c>
      <c r="Q266" s="2">
        <v>97</v>
      </c>
      <c r="R266" s="2">
        <v>1625</v>
      </c>
      <c r="S266" s="11">
        <f t="shared" si="51"/>
        <v>16.75257731958763</v>
      </c>
    </row>
    <row r="267" spans="4:19" x14ac:dyDescent="0.25">
      <c r="D267" s="1" t="s">
        <v>21</v>
      </c>
      <c r="E267" s="1">
        <v>2865</v>
      </c>
      <c r="F267" s="1">
        <v>28650</v>
      </c>
      <c r="G267" s="1">
        <v>10</v>
      </c>
      <c r="H267" s="1">
        <v>1899</v>
      </c>
      <c r="I267" s="4">
        <v>20270</v>
      </c>
      <c r="J267" s="1">
        <v>10.7</v>
      </c>
      <c r="K267" s="2">
        <v>1106</v>
      </c>
      <c r="L267" s="2">
        <v>12205</v>
      </c>
      <c r="M267" s="11">
        <f t="shared" si="49"/>
        <v>11.035262206148282</v>
      </c>
      <c r="N267" s="2">
        <v>3020</v>
      </c>
      <c r="O267" s="2">
        <v>41056</v>
      </c>
      <c r="P267" s="11">
        <f t="shared" si="50"/>
        <v>13.594701986754966</v>
      </c>
      <c r="Q267" s="2">
        <v>906</v>
      </c>
      <c r="R267" s="2">
        <v>8895</v>
      </c>
      <c r="S267" s="11">
        <f t="shared" si="51"/>
        <v>9.8178807947019866</v>
      </c>
    </row>
    <row r="268" spans="4:19" x14ac:dyDescent="0.25">
      <c r="D268" s="1" t="s">
        <v>22</v>
      </c>
      <c r="E268" s="1">
        <v>1914</v>
      </c>
      <c r="F268" s="1">
        <v>19890</v>
      </c>
      <c r="G268" s="1">
        <v>10.4</v>
      </c>
      <c r="H268" s="1">
        <v>1978</v>
      </c>
      <c r="I268" s="4">
        <v>10392</v>
      </c>
      <c r="J268" s="1">
        <v>5.3</v>
      </c>
      <c r="K268" s="2">
        <v>915</v>
      </c>
      <c r="L268" s="2">
        <v>11950</v>
      </c>
      <c r="M268" s="11">
        <f t="shared" si="49"/>
        <v>13.060109289617486</v>
      </c>
      <c r="N268" s="2">
        <v>913</v>
      </c>
      <c r="O268" s="2">
        <v>9136</v>
      </c>
      <c r="P268" s="11">
        <f t="shared" si="50"/>
        <v>10.0065717415115</v>
      </c>
      <c r="Q268" s="2">
        <v>4887</v>
      </c>
      <c r="R268" s="2">
        <v>40442</v>
      </c>
      <c r="S268" s="11">
        <f t="shared" si="51"/>
        <v>8.2754245958665855</v>
      </c>
    </row>
    <row r="269" spans="4:19" x14ac:dyDescent="0.25">
      <c r="D269" s="1" t="s">
        <v>23</v>
      </c>
      <c r="E269" s="1">
        <v>2429</v>
      </c>
      <c r="F269" s="1">
        <v>8721</v>
      </c>
      <c r="G269" s="1">
        <v>3.6</v>
      </c>
      <c r="H269" s="1">
        <v>2337</v>
      </c>
      <c r="I269" s="4">
        <v>38320</v>
      </c>
      <c r="J269" s="1">
        <v>16.399999999999999</v>
      </c>
      <c r="K269" s="2">
        <v>6475</v>
      </c>
      <c r="L269" s="2">
        <v>3300</v>
      </c>
      <c r="M269" s="11">
        <f t="shared" si="49"/>
        <v>0.50965250965250963</v>
      </c>
      <c r="N269" s="2">
        <v>4650</v>
      </c>
      <c r="O269" s="2">
        <v>51146</v>
      </c>
      <c r="P269" s="11">
        <f t="shared" si="50"/>
        <v>10.999139784946237</v>
      </c>
      <c r="Q269" s="2">
        <v>3685</v>
      </c>
      <c r="R269" s="2">
        <v>46007</v>
      </c>
      <c r="S269" s="11">
        <f t="shared" si="51"/>
        <v>12.48493894165536</v>
      </c>
    </row>
    <row r="270" spans="4:19" x14ac:dyDescent="0.25">
      <c r="D270" s="1" t="s">
        <v>24</v>
      </c>
      <c r="E270" s="1">
        <v>47</v>
      </c>
      <c r="F270" s="1">
        <v>275</v>
      </c>
      <c r="G270" s="1">
        <v>5.9</v>
      </c>
      <c r="H270" s="1">
        <v>15</v>
      </c>
      <c r="I270" s="4">
        <v>90</v>
      </c>
      <c r="J270" s="1">
        <v>6</v>
      </c>
      <c r="K270" s="2">
        <v>17</v>
      </c>
      <c r="L270" s="2">
        <v>102</v>
      </c>
      <c r="M270" s="11">
        <f t="shared" si="49"/>
        <v>6</v>
      </c>
      <c r="N270" s="2">
        <v>91</v>
      </c>
      <c r="O270" s="2">
        <v>1429</v>
      </c>
      <c r="P270" s="11">
        <f t="shared" si="50"/>
        <v>15.703296703296703</v>
      </c>
      <c r="Q270" s="2">
        <v>87</v>
      </c>
      <c r="R270" s="2">
        <v>716</v>
      </c>
      <c r="S270" s="11">
        <f t="shared" si="51"/>
        <v>8.2298850574712645</v>
      </c>
    </row>
    <row r="271" spans="4:19" x14ac:dyDescent="0.25">
      <c r="D271" s="1" t="s">
        <v>25</v>
      </c>
      <c r="E271" s="1">
        <v>869</v>
      </c>
      <c r="F271" s="1">
        <v>30582</v>
      </c>
      <c r="G271" s="1">
        <v>35.200000000000003</v>
      </c>
      <c r="H271" s="1">
        <v>798</v>
      </c>
      <c r="I271" s="4">
        <v>18350</v>
      </c>
      <c r="J271" s="1">
        <v>23</v>
      </c>
      <c r="K271" s="2">
        <v>1279</v>
      </c>
      <c r="L271" s="2">
        <v>31500</v>
      </c>
      <c r="M271" s="11">
        <f t="shared" si="49"/>
        <v>24.628616106333073</v>
      </c>
      <c r="N271" s="2">
        <v>1090</v>
      </c>
      <c r="O271" s="2">
        <v>21800</v>
      </c>
      <c r="P271" s="11">
        <f t="shared" si="50"/>
        <v>20</v>
      </c>
      <c r="Q271" s="2">
        <v>1798</v>
      </c>
      <c r="R271" s="2">
        <v>28580</v>
      </c>
      <c r="S271" s="11">
        <f t="shared" si="51"/>
        <v>15.895439377085651</v>
      </c>
    </row>
    <row r="272" spans="4:19" x14ac:dyDescent="0.25">
      <c r="D272" s="1" t="s">
        <v>26</v>
      </c>
      <c r="E272" s="1">
        <v>6552</v>
      </c>
      <c r="F272" s="1">
        <v>116024</v>
      </c>
      <c r="G272" s="1">
        <v>17.7</v>
      </c>
      <c r="H272" s="1">
        <v>2794</v>
      </c>
      <c r="I272" s="4">
        <v>31505</v>
      </c>
      <c r="J272" s="1">
        <v>11.3</v>
      </c>
      <c r="K272" s="2">
        <v>3216</v>
      </c>
      <c r="L272" s="2">
        <v>35313</v>
      </c>
      <c r="M272" s="11">
        <f t="shared" si="49"/>
        <v>10.980410447761194</v>
      </c>
      <c r="N272" s="2">
        <v>2176</v>
      </c>
      <c r="O272" s="2">
        <v>25832</v>
      </c>
      <c r="P272" s="11">
        <f t="shared" si="50"/>
        <v>11.871323529411764</v>
      </c>
      <c r="Q272" s="2">
        <v>2216</v>
      </c>
      <c r="R272" s="2">
        <v>20553</v>
      </c>
      <c r="S272" s="11">
        <f t="shared" si="51"/>
        <v>9.2748194945848379</v>
      </c>
    </row>
    <row r="273" spans="4:19" x14ac:dyDescent="0.25">
      <c r="D273" s="1" t="s">
        <v>27</v>
      </c>
      <c r="E273" s="1">
        <v>2103</v>
      </c>
      <c r="F273" s="1">
        <v>25028</v>
      </c>
      <c r="G273" s="1">
        <v>11.9</v>
      </c>
      <c r="H273" s="1">
        <v>5492</v>
      </c>
      <c r="I273" s="4">
        <v>41253</v>
      </c>
      <c r="J273" s="1">
        <v>7.5</v>
      </c>
      <c r="K273" s="2">
        <v>4988</v>
      </c>
      <c r="L273" s="2">
        <v>40110</v>
      </c>
      <c r="M273" s="11">
        <f t="shared" si="49"/>
        <v>8.0412991178829198</v>
      </c>
      <c r="N273" s="2">
        <v>419</v>
      </c>
      <c r="O273" s="2">
        <v>4535</v>
      </c>
      <c r="P273" s="11">
        <f t="shared" si="50"/>
        <v>10.823389021479713</v>
      </c>
      <c r="Q273" s="2">
        <v>390</v>
      </c>
      <c r="R273" s="2">
        <v>3470</v>
      </c>
      <c r="S273" s="11">
        <f t="shared" si="51"/>
        <v>8.8974358974358978</v>
      </c>
    </row>
    <row r="274" spans="4:19" x14ac:dyDescent="0.25">
      <c r="D274" s="1" t="s">
        <v>29</v>
      </c>
      <c r="E274" s="1">
        <v>5</v>
      </c>
      <c r="F274" s="1">
        <v>100</v>
      </c>
      <c r="G274" s="1">
        <v>20</v>
      </c>
      <c r="H274" s="1">
        <v>2</v>
      </c>
      <c r="I274" s="4">
        <v>5</v>
      </c>
      <c r="J274" s="1">
        <v>2.5</v>
      </c>
      <c r="K274" s="2">
        <v>2</v>
      </c>
      <c r="L274" s="2">
        <v>5</v>
      </c>
      <c r="M274" s="11">
        <f t="shared" si="49"/>
        <v>2.5</v>
      </c>
      <c r="N274" s="2">
        <v>2</v>
      </c>
      <c r="O274" s="2">
        <v>10</v>
      </c>
      <c r="P274" s="11">
        <f t="shared" si="50"/>
        <v>5</v>
      </c>
      <c r="Q274" s="2">
        <v>2</v>
      </c>
      <c r="R274" s="2">
        <v>11</v>
      </c>
      <c r="S274" s="11">
        <f t="shared" si="51"/>
        <v>5.5</v>
      </c>
    </row>
    <row r="275" spans="4:19" x14ac:dyDescent="0.25">
      <c r="D275" s="1" t="s">
        <v>30</v>
      </c>
      <c r="E275" s="1">
        <v>1811</v>
      </c>
      <c r="F275" s="1">
        <v>24810</v>
      </c>
      <c r="G275" s="1">
        <v>13.7</v>
      </c>
      <c r="H275" s="1">
        <v>694</v>
      </c>
      <c r="I275" s="4">
        <v>5883</v>
      </c>
      <c r="J275" s="1">
        <v>8.5</v>
      </c>
      <c r="K275" s="2">
        <v>731</v>
      </c>
      <c r="L275" s="2">
        <v>6358</v>
      </c>
      <c r="M275" s="11">
        <f t="shared" si="49"/>
        <v>8.6976744186046506</v>
      </c>
      <c r="N275" s="2">
        <v>463</v>
      </c>
      <c r="O275" s="2">
        <v>10665</v>
      </c>
      <c r="P275" s="11">
        <f t="shared" si="50"/>
        <v>23.034557235421165</v>
      </c>
      <c r="Q275" s="2">
        <v>512</v>
      </c>
      <c r="R275" s="2">
        <v>8738</v>
      </c>
      <c r="S275" s="11">
        <f t="shared" si="51"/>
        <v>17.06640625</v>
      </c>
    </row>
    <row r="276" spans="4:19" x14ac:dyDescent="0.25">
      <c r="D276" s="1" t="s">
        <v>31</v>
      </c>
      <c r="E276" s="1">
        <v>15540</v>
      </c>
      <c r="F276" s="1">
        <v>244125</v>
      </c>
      <c r="G276" s="1">
        <v>15.7</v>
      </c>
      <c r="H276" s="1">
        <v>9510</v>
      </c>
      <c r="I276" s="4">
        <v>44820</v>
      </c>
      <c r="J276" s="1">
        <v>4.7</v>
      </c>
      <c r="K276" s="2">
        <v>6639</v>
      </c>
      <c r="L276" s="2">
        <v>10742</v>
      </c>
      <c r="M276" s="11">
        <f t="shared" si="49"/>
        <v>1.6180147612592257</v>
      </c>
      <c r="N276" s="2">
        <v>955</v>
      </c>
      <c r="O276" s="2">
        <v>13598</v>
      </c>
      <c r="P276" s="11">
        <f t="shared" si="50"/>
        <v>14.238743455497382</v>
      </c>
      <c r="Q276" s="2">
        <v>798</v>
      </c>
      <c r="R276" s="2">
        <v>8860</v>
      </c>
      <c r="S276" s="11">
        <f t="shared" si="51"/>
        <v>11.102756892230577</v>
      </c>
    </row>
    <row r="277" spans="4:19" x14ac:dyDescent="0.25">
      <c r="D277" s="1" t="s">
        <v>32</v>
      </c>
      <c r="E277" s="1">
        <v>212</v>
      </c>
      <c r="F277" s="1">
        <v>2483</v>
      </c>
      <c r="G277" s="1">
        <v>11.7</v>
      </c>
      <c r="H277" s="1">
        <v>279</v>
      </c>
      <c r="I277" s="4">
        <v>2434</v>
      </c>
      <c r="J277" s="1">
        <v>8.6999999999999993</v>
      </c>
      <c r="K277" s="2">
        <v>226</v>
      </c>
      <c r="L277" s="2">
        <v>1360</v>
      </c>
      <c r="M277" s="11">
        <f t="shared" si="49"/>
        <v>6.0176991150442474</v>
      </c>
      <c r="N277" s="2">
        <v>263</v>
      </c>
      <c r="O277" s="2">
        <v>2164</v>
      </c>
      <c r="P277" s="11">
        <f t="shared" si="50"/>
        <v>8.2281368821292773</v>
      </c>
      <c r="Q277" s="2">
        <v>263</v>
      </c>
      <c r="R277" s="2">
        <v>2104</v>
      </c>
      <c r="S277" s="11">
        <f t="shared" si="51"/>
        <v>8</v>
      </c>
    </row>
    <row r="278" spans="4:19" x14ac:dyDescent="0.25">
      <c r="D278" s="1" t="s">
        <v>33</v>
      </c>
      <c r="E278" s="1">
        <v>517</v>
      </c>
      <c r="F278" s="1">
        <v>1785</v>
      </c>
      <c r="G278" s="1">
        <v>3.5</v>
      </c>
      <c r="H278" s="1">
        <v>311</v>
      </c>
      <c r="I278" s="4">
        <v>3823</v>
      </c>
      <c r="J278" s="1">
        <v>12.3</v>
      </c>
      <c r="K278" s="2">
        <v>361</v>
      </c>
      <c r="L278" s="2">
        <v>4036</v>
      </c>
      <c r="M278" s="11">
        <f t="shared" si="49"/>
        <v>11.180055401662051</v>
      </c>
      <c r="N278" s="2">
        <v>306</v>
      </c>
      <c r="O278" s="2">
        <v>2431</v>
      </c>
      <c r="P278" s="11">
        <f t="shared" si="50"/>
        <v>7.9444444444444446</v>
      </c>
      <c r="Q278" s="2">
        <v>281</v>
      </c>
      <c r="R278" s="2">
        <v>2975</v>
      </c>
      <c r="S278" s="11">
        <f t="shared" si="51"/>
        <v>10.587188612099645</v>
      </c>
    </row>
    <row r="279" spans="4:19" x14ac:dyDescent="0.25">
      <c r="D279" s="1" t="s">
        <v>34</v>
      </c>
      <c r="E279" s="1">
        <v>16</v>
      </c>
      <c r="F279" s="1">
        <v>124</v>
      </c>
      <c r="G279" s="1">
        <v>8</v>
      </c>
      <c r="H279" s="1">
        <v>13</v>
      </c>
      <c r="I279" s="4">
        <v>104</v>
      </c>
      <c r="J279" s="1">
        <v>8</v>
      </c>
      <c r="K279" s="2">
        <v>18</v>
      </c>
      <c r="L279" s="2">
        <v>144</v>
      </c>
      <c r="M279" s="11">
        <f t="shared" si="49"/>
        <v>8</v>
      </c>
      <c r="N279" s="2">
        <v>27</v>
      </c>
      <c r="O279" s="2">
        <v>237</v>
      </c>
      <c r="P279" s="11">
        <f t="shared" si="50"/>
        <v>8.7777777777777786</v>
      </c>
      <c r="Q279" s="2">
        <v>30</v>
      </c>
      <c r="R279" s="2">
        <v>183</v>
      </c>
      <c r="S279" s="11">
        <f t="shared" si="51"/>
        <v>6.1</v>
      </c>
    </row>
    <row r="280" spans="4:19" x14ac:dyDescent="0.25">
      <c r="D280" s="1" t="s">
        <v>35</v>
      </c>
      <c r="E280" s="1">
        <v>109</v>
      </c>
      <c r="F280" s="1">
        <v>1381</v>
      </c>
      <c r="G280" s="1">
        <v>12.7</v>
      </c>
      <c r="H280" s="1">
        <v>99</v>
      </c>
      <c r="I280" s="4">
        <v>840</v>
      </c>
      <c r="J280" s="1">
        <v>8.5</v>
      </c>
      <c r="K280" s="2">
        <v>111</v>
      </c>
      <c r="L280" s="2">
        <v>827</v>
      </c>
      <c r="M280" s="11">
        <f t="shared" si="49"/>
        <v>7.4504504504504503</v>
      </c>
      <c r="N280" s="2">
        <v>161</v>
      </c>
      <c r="O280" s="2">
        <v>2616</v>
      </c>
      <c r="P280" s="11">
        <f t="shared" si="50"/>
        <v>16.248447204968944</v>
      </c>
      <c r="Q280" s="2">
        <v>204</v>
      </c>
      <c r="R280" s="2">
        <v>2541</v>
      </c>
      <c r="S280" s="11">
        <f t="shared" si="51"/>
        <v>12.455882352941176</v>
      </c>
    </row>
    <row r="281" spans="4:19" x14ac:dyDescent="0.25">
      <c r="D281" s="1" t="s">
        <v>36</v>
      </c>
      <c r="E281" s="1">
        <v>67</v>
      </c>
      <c r="F281" s="1">
        <v>1445</v>
      </c>
      <c r="G281" s="1">
        <v>18.100000000000001</v>
      </c>
      <c r="H281" s="1">
        <v>67</v>
      </c>
      <c r="I281" s="4">
        <v>1478</v>
      </c>
      <c r="J281" s="1">
        <v>22.2</v>
      </c>
      <c r="K281" s="2">
        <v>84</v>
      </c>
      <c r="L281" s="2">
        <v>2100</v>
      </c>
      <c r="M281" s="11">
        <f t="shared" si="49"/>
        <v>25</v>
      </c>
      <c r="N281" s="2">
        <v>111</v>
      </c>
      <c r="O281" s="2">
        <v>1536</v>
      </c>
      <c r="P281" s="11">
        <f t="shared" si="50"/>
        <v>13.837837837837839</v>
      </c>
      <c r="Q281" s="2">
        <v>93</v>
      </c>
      <c r="R281" s="2">
        <v>2414</v>
      </c>
      <c r="S281" s="11">
        <f t="shared" si="51"/>
        <v>25.956989247311828</v>
      </c>
    </row>
    <row r="282" spans="4:19" x14ac:dyDescent="0.25">
      <c r="D282" s="1" t="s">
        <v>37</v>
      </c>
      <c r="E282" s="1">
        <v>24</v>
      </c>
      <c r="F282" s="1">
        <v>90</v>
      </c>
      <c r="G282" s="1">
        <v>3.8</v>
      </c>
      <c r="H282" s="1">
        <v>36</v>
      </c>
      <c r="I282" s="4">
        <v>255</v>
      </c>
      <c r="J282" s="1">
        <v>7.1</v>
      </c>
      <c r="K282" s="2">
        <v>55</v>
      </c>
      <c r="L282" s="2">
        <v>279</v>
      </c>
      <c r="M282" s="11">
        <f t="shared" si="49"/>
        <v>5.0727272727272723</v>
      </c>
      <c r="N282" s="2">
        <v>59</v>
      </c>
      <c r="O282" s="2">
        <v>698</v>
      </c>
      <c r="P282" s="11">
        <f t="shared" si="50"/>
        <v>11.830508474576272</v>
      </c>
      <c r="Q282" s="2">
        <v>75</v>
      </c>
      <c r="R282" s="2">
        <v>430</v>
      </c>
      <c r="S282" s="11">
        <f t="shared" si="51"/>
        <v>5.7333333333333334</v>
      </c>
    </row>
    <row r="283" spans="4:19" x14ac:dyDescent="0.25">
      <c r="D283" s="1" t="s">
        <v>38</v>
      </c>
      <c r="E283" s="1">
        <v>27</v>
      </c>
      <c r="F283" s="1">
        <v>270</v>
      </c>
      <c r="G283" s="1">
        <v>10</v>
      </c>
      <c r="H283" s="1">
        <v>27</v>
      </c>
      <c r="I283" s="4">
        <v>270</v>
      </c>
      <c r="J283" s="1">
        <v>10</v>
      </c>
      <c r="K283" s="2">
        <v>80</v>
      </c>
      <c r="L283" s="2">
        <v>2222</v>
      </c>
      <c r="M283" s="11">
        <f t="shared" si="49"/>
        <v>27.774999999999999</v>
      </c>
      <c r="N283" s="2">
        <v>6</v>
      </c>
      <c r="O283" s="2">
        <v>150</v>
      </c>
      <c r="P283" s="11">
        <f t="shared" si="50"/>
        <v>25</v>
      </c>
      <c r="Q283" s="2">
        <v>8</v>
      </c>
      <c r="R283" s="2">
        <v>200</v>
      </c>
      <c r="S283" s="11">
        <f t="shared" si="51"/>
        <v>25</v>
      </c>
    </row>
    <row r="284" spans="4:19" x14ac:dyDescent="0.25">
      <c r="D284" s="1" t="s">
        <v>39</v>
      </c>
      <c r="E284" s="1">
        <v>41</v>
      </c>
      <c r="F284" s="1">
        <v>405</v>
      </c>
      <c r="G284" s="1">
        <v>0.7</v>
      </c>
      <c r="H284" s="1">
        <v>17</v>
      </c>
      <c r="I284" s="4">
        <v>155</v>
      </c>
      <c r="J284" s="1">
        <v>9.1</v>
      </c>
      <c r="K284" s="2">
        <v>11</v>
      </c>
      <c r="L284" s="2">
        <v>110</v>
      </c>
      <c r="M284" s="11">
        <f t="shared" si="49"/>
        <v>10</v>
      </c>
      <c r="N284" s="2">
        <v>20</v>
      </c>
      <c r="O284" s="2">
        <v>370</v>
      </c>
      <c r="P284" s="11">
        <f t="shared" si="50"/>
        <v>18.5</v>
      </c>
      <c r="Q284" s="2">
        <v>21</v>
      </c>
      <c r="R284" s="2">
        <v>159</v>
      </c>
      <c r="S284" s="11">
        <f t="shared" si="51"/>
        <v>7.5714285714285712</v>
      </c>
    </row>
    <row r="285" spans="4:19" x14ac:dyDescent="0.25">
      <c r="D285" s="1" t="s">
        <v>40</v>
      </c>
      <c r="E285" s="1">
        <v>36</v>
      </c>
      <c r="F285" s="1">
        <v>24</v>
      </c>
      <c r="G285" s="1">
        <v>0.7</v>
      </c>
      <c r="H285" s="1">
        <v>311</v>
      </c>
      <c r="I285" s="4">
        <v>3823</v>
      </c>
      <c r="J285" s="1">
        <v>12.3</v>
      </c>
      <c r="K285" s="2">
        <v>361</v>
      </c>
      <c r="L285" s="2">
        <v>4044</v>
      </c>
      <c r="M285" s="11">
        <f t="shared" si="49"/>
        <v>11.202216066481995</v>
      </c>
      <c r="N285" s="2">
        <v>15</v>
      </c>
      <c r="O285" s="2">
        <v>139</v>
      </c>
      <c r="P285" s="11">
        <f t="shared" si="50"/>
        <v>9.2666666666666675</v>
      </c>
      <c r="Q285" s="2">
        <v>12</v>
      </c>
      <c r="R285" s="2">
        <v>94</v>
      </c>
      <c r="S285" s="11">
        <f t="shared" si="51"/>
        <v>7.833333333333333</v>
      </c>
    </row>
    <row r="286" spans="4:19" x14ac:dyDescent="0.25">
      <c r="D286" s="1" t="s">
        <v>41</v>
      </c>
      <c r="E286" s="1">
        <v>6</v>
      </c>
      <c r="F286" s="1">
        <v>14</v>
      </c>
      <c r="G286" s="1">
        <v>2.2999999999999998</v>
      </c>
      <c r="H286" s="1">
        <v>2</v>
      </c>
      <c r="I286" s="4">
        <v>4</v>
      </c>
      <c r="J286" s="1">
        <v>2</v>
      </c>
      <c r="K286" s="2">
        <v>3</v>
      </c>
      <c r="L286" s="2">
        <v>6</v>
      </c>
      <c r="M286" s="11">
        <f t="shared" si="49"/>
        <v>2</v>
      </c>
      <c r="N286" s="2">
        <v>2</v>
      </c>
      <c r="O286" s="2">
        <v>9</v>
      </c>
      <c r="P286" s="11">
        <f t="shared" si="50"/>
        <v>4.5</v>
      </c>
      <c r="Q286" s="2">
        <v>2</v>
      </c>
      <c r="R286" s="2">
        <v>10</v>
      </c>
      <c r="S286" s="11">
        <f t="shared" si="51"/>
        <v>5</v>
      </c>
    </row>
    <row r="287" spans="4:19" x14ac:dyDescent="0.25">
      <c r="D287" s="1" t="s">
        <v>42</v>
      </c>
      <c r="E287" s="1">
        <v>4245</v>
      </c>
      <c r="F287" s="1">
        <v>42450</v>
      </c>
      <c r="G287" s="1">
        <v>10</v>
      </c>
      <c r="H287" s="1">
        <v>3888</v>
      </c>
      <c r="I287" s="4">
        <v>34420</v>
      </c>
      <c r="J287" s="1">
        <v>8.9</v>
      </c>
      <c r="K287" s="2">
        <v>2987</v>
      </c>
      <c r="L287" s="2">
        <v>28700</v>
      </c>
      <c r="M287" s="11">
        <f t="shared" si="49"/>
        <v>9.608302644794108</v>
      </c>
      <c r="N287" s="2">
        <v>4076</v>
      </c>
      <c r="O287" s="2">
        <v>41348</v>
      </c>
      <c r="P287" s="11">
        <f t="shared" si="50"/>
        <v>10.144259077526987</v>
      </c>
      <c r="Q287" s="2">
        <v>2303</v>
      </c>
      <c r="R287" s="2">
        <v>30744</v>
      </c>
      <c r="S287" s="11">
        <f t="shared" si="51"/>
        <v>13.349544072948328</v>
      </c>
    </row>
    <row r="288" spans="4:19" x14ac:dyDescent="0.25">
      <c r="D288" s="1" t="s">
        <v>43</v>
      </c>
      <c r="E288" s="1">
        <v>170</v>
      </c>
      <c r="F288" s="1">
        <v>943</v>
      </c>
      <c r="G288" s="1">
        <v>5.5</v>
      </c>
      <c r="H288" s="1">
        <v>59</v>
      </c>
      <c r="I288" s="4">
        <v>3611</v>
      </c>
      <c r="J288" s="1">
        <v>61.6</v>
      </c>
      <c r="K288" s="2">
        <v>58</v>
      </c>
      <c r="L288" s="2">
        <v>795</v>
      </c>
      <c r="M288" s="11">
        <f t="shared" si="49"/>
        <v>13.706896551724139</v>
      </c>
      <c r="N288" s="2">
        <v>228</v>
      </c>
      <c r="O288" s="2">
        <v>1926</v>
      </c>
      <c r="P288" s="11">
        <f t="shared" si="50"/>
        <v>8.4473684210526319</v>
      </c>
      <c r="Q288" s="2">
        <v>115</v>
      </c>
      <c r="R288" s="2">
        <v>1202</v>
      </c>
      <c r="S288" s="11">
        <f t="shared" si="51"/>
        <v>10.452173913043477</v>
      </c>
    </row>
    <row r="289" spans="4:19" x14ac:dyDescent="0.25">
      <c r="D289" s="1" t="s">
        <v>44</v>
      </c>
      <c r="E289" s="1">
        <v>80</v>
      </c>
      <c r="F289" s="1">
        <v>343</v>
      </c>
      <c r="G289" s="1">
        <v>4.3</v>
      </c>
      <c r="H289" s="1">
        <v>199</v>
      </c>
      <c r="I289" s="4">
        <v>2500</v>
      </c>
      <c r="J289" s="1">
        <v>12.6</v>
      </c>
      <c r="K289" s="2">
        <v>189</v>
      </c>
      <c r="L289" s="2">
        <v>2694</v>
      </c>
      <c r="M289" s="11">
        <f t="shared" si="49"/>
        <v>14.253968253968255</v>
      </c>
      <c r="N289" s="2">
        <v>174</v>
      </c>
      <c r="O289" s="2">
        <v>3113</v>
      </c>
      <c r="P289" s="11">
        <f t="shared" si="50"/>
        <v>17.890804597701148</v>
      </c>
      <c r="Q289" s="2">
        <v>105</v>
      </c>
      <c r="R289" s="2">
        <v>830</v>
      </c>
      <c r="S289" s="11">
        <f t="shared" si="51"/>
        <v>7.9047619047619051</v>
      </c>
    </row>
    <row r="290" spans="4:19" x14ac:dyDescent="0.25">
      <c r="D290" s="1" t="s">
        <v>45</v>
      </c>
      <c r="E290" s="1">
        <v>642</v>
      </c>
      <c r="F290" s="1">
        <v>8260</v>
      </c>
      <c r="G290" s="1">
        <v>12.9</v>
      </c>
      <c r="H290" s="1">
        <v>364</v>
      </c>
      <c r="I290" s="4">
        <v>2263</v>
      </c>
      <c r="J290" s="1">
        <v>6.2</v>
      </c>
      <c r="K290" s="2">
        <v>462</v>
      </c>
      <c r="L290" s="2">
        <v>1951</v>
      </c>
      <c r="M290" s="11">
        <f t="shared" si="49"/>
        <v>4.2229437229437226</v>
      </c>
      <c r="N290" s="2">
        <v>558</v>
      </c>
      <c r="O290" s="2">
        <v>6312</v>
      </c>
      <c r="P290" s="11">
        <f t="shared" si="50"/>
        <v>11.311827956989248</v>
      </c>
      <c r="Q290" s="2">
        <v>479</v>
      </c>
      <c r="R290" s="2">
        <v>3884</v>
      </c>
      <c r="S290" s="11">
        <f t="shared" si="51"/>
        <v>8.1085594989561578</v>
      </c>
    </row>
    <row r="291" spans="4:19" x14ac:dyDescent="0.25">
      <c r="D291" s="1" t="s">
        <v>46</v>
      </c>
      <c r="E291" s="1">
        <v>101</v>
      </c>
      <c r="F291" s="1">
        <v>1886</v>
      </c>
      <c r="G291" s="1">
        <v>18.7</v>
      </c>
      <c r="H291" s="1">
        <v>59</v>
      </c>
      <c r="I291" s="4">
        <v>1180</v>
      </c>
      <c r="J291" s="1">
        <v>20</v>
      </c>
      <c r="K291" s="2">
        <v>76</v>
      </c>
      <c r="L291" s="2">
        <v>1520</v>
      </c>
      <c r="M291" s="11">
        <f t="shared" si="49"/>
        <v>20</v>
      </c>
      <c r="N291" s="2">
        <v>82</v>
      </c>
      <c r="O291" s="2">
        <v>1351</v>
      </c>
      <c r="P291" s="11">
        <f t="shared" si="50"/>
        <v>16.475609756097562</v>
      </c>
      <c r="Q291" s="2">
        <v>87</v>
      </c>
      <c r="R291" s="2">
        <v>1178</v>
      </c>
      <c r="S291" s="11">
        <f t="shared" si="51"/>
        <v>13.540229885057471</v>
      </c>
    </row>
    <row r="292" spans="4:19" x14ac:dyDescent="0.25">
      <c r="D292" s="1" t="s">
        <v>48</v>
      </c>
      <c r="E292" s="1">
        <v>13</v>
      </c>
      <c r="F292" s="1">
        <v>84.5</v>
      </c>
      <c r="G292" s="1">
        <v>6.5</v>
      </c>
      <c r="H292" s="1">
        <v>34</v>
      </c>
      <c r="I292" s="4">
        <v>142</v>
      </c>
      <c r="J292" s="1">
        <v>4.2</v>
      </c>
      <c r="K292" s="2">
        <v>11</v>
      </c>
      <c r="L292" s="2">
        <v>115</v>
      </c>
      <c r="M292" s="11">
        <f t="shared" si="49"/>
        <v>10.454545454545455</v>
      </c>
      <c r="N292" s="2">
        <v>52</v>
      </c>
      <c r="O292" s="2">
        <v>157</v>
      </c>
      <c r="P292" s="11">
        <f t="shared" si="50"/>
        <v>3.0192307692307692</v>
      </c>
      <c r="Q292" s="2">
        <v>45</v>
      </c>
      <c r="R292" s="2">
        <v>540</v>
      </c>
      <c r="S292" s="11">
        <f t="shared" si="51"/>
        <v>12</v>
      </c>
    </row>
    <row r="293" spans="4:19" x14ac:dyDescent="0.25">
      <c r="D293" s="1" t="s">
        <v>49</v>
      </c>
      <c r="E293" s="1">
        <v>124</v>
      </c>
      <c r="F293" s="1">
        <v>1022</v>
      </c>
      <c r="G293" s="1">
        <v>8.1999999999999993</v>
      </c>
      <c r="H293" s="1">
        <v>256</v>
      </c>
      <c r="I293" s="4">
        <v>2446</v>
      </c>
      <c r="J293" s="1">
        <v>9.6</v>
      </c>
      <c r="K293" s="2">
        <v>191</v>
      </c>
      <c r="L293" s="2">
        <v>2267</v>
      </c>
      <c r="M293" s="11">
        <f t="shared" si="49"/>
        <v>11.869109947643979</v>
      </c>
      <c r="N293" s="2">
        <v>224</v>
      </c>
      <c r="O293" s="2">
        <v>3497</v>
      </c>
      <c r="P293" s="11">
        <f t="shared" si="50"/>
        <v>15.611607142857142</v>
      </c>
      <c r="Q293" s="2">
        <v>219</v>
      </c>
      <c r="R293" s="2">
        <v>3197</v>
      </c>
      <c r="S293" s="11">
        <f t="shared" si="51"/>
        <v>14.598173515981735</v>
      </c>
    </row>
    <row r="294" spans="4:19" x14ac:dyDescent="0.25">
      <c r="D294" s="1" t="s">
        <v>51</v>
      </c>
      <c r="E294" s="1">
        <v>0</v>
      </c>
      <c r="F294" s="1">
        <v>0</v>
      </c>
      <c r="G294" s="1">
        <v>0</v>
      </c>
      <c r="H294" s="1">
        <v>0</v>
      </c>
      <c r="I294" s="4">
        <v>0</v>
      </c>
      <c r="J294" s="1">
        <v>0</v>
      </c>
      <c r="K294" s="2">
        <v>31</v>
      </c>
      <c r="L294" s="2">
        <v>260</v>
      </c>
      <c r="M294" s="11">
        <f t="shared" si="49"/>
        <v>8.387096774193548</v>
      </c>
      <c r="N294" s="2">
        <v>25</v>
      </c>
      <c r="O294" s="2">
        <v>320</v>
      </c>
      <c r="P294" s="11">
        <f t="shared" si="50"/>
        <v>12.8</v>
      </c>
      <c r="Q294" s="2">
        <v>36</v>
      </c>
      <c r="R294" s="2">
        <v>575</v>
      </c>
      <c r="S294" s="11">
        <f t="shared" si="51"/>
        <v>15.972222222222221</v>
      </c>
    </row>
    <row r="295" spans="4:19" x14ac:dyDescent="0.25">
      <c r="D295" s="6" t="s">
        <v>52</v>
      </c>
      <c r="E295" s="8">
        <f>SUM(E254:E294)</f>
        <v>73120</v>
      </c>
      <c r="F295" s="8">
        <f>SUM(F254:F294)</f>
        <v>929959.5</v>
      </c>
      <c r="G295" s="13">
        <f>AVERAGE(G254:G294)</f>
        <v>10.251219512195123</v>
      </c>
      <c r="H295" s="6">
        <f>SUM(H254:H294)</f>
        <v>65625</v>
      </c>
      <c r="I295" s="8">
        <f>SUM(I254:I294)</f>
        <v>934936</v>
      </c>
      <c r="J295" s="13">
        <f>AVERAGE(J254:J294)</f>
        <v>13.224390243902443</v>
      </c>
      <c r="K295" s="7">
        <f>SUM(K254:K294)</f>
        <v>63757</v>
      </c>
      <c r="L295" s="7">
        <f>SUM(L254:L294)</f>
        <v>858722</v>
      </c>
      <c r="M295" s="7">
        <f>AVERAGE(M254:M294)</f>
        <v>12.665628331177977</v>
      </c>
      <c r="N295" s="7">
        <f>SUM(N254:N294)</f>
        <v>50351</v>
      </c>
      <c r="O295" s="7">
        <f>SUM(O254:O294)</f>
        <v>709924</v>
      </c>
      <c r="P295" s="7">
        <f>AVERAGE(P254:P294)</f>
        <v>13.169649645537334</v>
      </c>
      <c r="Q295" s="7">
        <f>SUM(Q254:Q294)</f>
        <v>46532</v>
      </c>
      <c r="R295" s="7">
        <f>SUM(R254:R294)</f>
        <v>571845</v>
      </c>
      <c r="S295" s="7">
        <f>AVERAGE(S254:S294)</f>
        <v>12.104669429647451</v>
      </c>
    </row>
    <row r="296" spans="4:19" x14ac:dyDescent="0.25">
      <c r="D296" s="1"/>
      <c r="E296" s="1"/>
      <c r="F296" s="1"/>
      <c r="G296" s="1"/>
      <c r="H296" s="1"/>
      <c r="I296" s="4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4:19" x14ac:dyDescent="0.25">
      <c r="D297" s="6" t="s">
        <v>70</v>
      </c>
      <c r="E297" s="6"/>
      <c r="F297" s="6"/>
      <c r="G297" s="6"/>
      <c r="H297" s="6"/>
      <c r="I297" s="8"/>
      <c r="J297" s="6"/>
      <c r="K297" s="6"/>
      <c r="L297" s="6"/>
      <c r="M297" s="6"/>
      <c r="N297" s="6"/>
      <c r="O297" s="6"/>
      <c r="P297" s="6"/>
      <c r="Q297" s="6"/>
      <c r="R297" s="6"/>
      <c r="S297" s="6"/>
    </row>
    <row r="298" spans="4:19" x14ac:dyDescent="0.25">
      <c r="D298" s="6"/>
      <c r="E298" s="6">
        <v>2012</v>
      </c>
      <c r="F298" s="6"/>
      <c r="G298" s="6"/>
      <c r="H298" s="6">
        <v>2013</v>
      </c>
      <c r="I298" s="4"/>
      <c r="J298" s="1"/>
      <c r="K298" s="6">
        <v>2014</v>
      </c>
      <c r="L298" s="6"/>
      <c r="M298" s="6"/>
      <c r="N298" s="6">
        <v>2015</v>
      </c>
      <c r="O298" s="6"/>
      <c r="P298" s="6"/>
      <c r="Q298" s="6">
        <v>2016</v>
      </c>
      <c r="R298" s="6"/>
      <c r="S298" s="6"/>
    </row>
    <row r="299" spans="4:19" x14ac:dyDescent="0.25">
      <c r="D299" s="6"/>
      <c r="E299" s="6" t="s">
        <v>1</v>
      </c>
      <c r="F299" s="6" t="s">
        <v>2</v>
      </c>
      <c r="G299" s="6" t="s">
        <v>76</v>
      </c>
      <c r="H299" s="6" t="s">
        <v>1</v>
      </c>
      <c r="I299" s="8" t="s">
        <v>2</v>
      </c>
      <c r="J299" s="6" t="s">
        <v>76</v>
      </c>
      <c r="K299" s="6" t="s">
        <v>1</v>
      </c>
      <c r="L299" s="6" t="s">
        <v>2</v>
      </c>
      <c r="M299" s="6" t="s">
        <v>76</v>
      </c>
      <c r="N299" s="6" t="s">
        <v>1</v>
      </c>
      <c r="O299" s="6" t="s">
        <v>2</v>
      </c>
      <c r="P299" s="6" t="s">
        <v>76</v>
      </c>
      <c r="Q299" s="6" t="s">
        <v>1</v>
      </c>
      <c r="R299" s="6" t="s">
        <v>2</v>
      </c>
      <c r="S299" s="6" t="s">
        <v>76</v>
      </c>
    </row>
    <row r="300" spans="4:19" x14ac:dyDescent="0.25">
      <c r="D300" s="6" t="s">
        <v>61</v>
      </c>
      <c r="E300" s="6" t="s">
        <v>3</v>
      </c>
      <c r="F300" s="6" t="s">
        <v>4</v>
      </c>
      <c r="G300" s="6"/>
      <c r="H300" s="6" t="s">
        <v>3</v>
      </c>
      <c r="I300" s="8" t="s">
        <v>4</v>
      </c>
      <c r="J300" s="6"/>
      <c r="K300" s="6" t="s">
        <v>3</v>
      </c>
      <c r="L300" s="6" t="s">
        <v>4</v>
      </c>
      <c r="M300" s="6"/>
      <c r="N300" s="6" t="s">
        <v>3</v>
      </c>
      <c r="O300" s="6" t="s">
        <v>4</v>
      </c>
      <c r="P300" s="6"/>
      <c r="Q300" s="6" t="s">
        <v>3</v>
      </c>
      <c r="R300" s="6" t="s">
        <v>4</v>
      </c>
      <c r="S300" s="6"/>
    </row>
    <row r="301" spans="4:19" x14ac:dyDescent="0.25">
      <c r="D301" s="1" t="s">
        <v>5</v>
      </c>
      <c r="E301" s="1">
        <v>283</v>
      </c>
      <c r="F301" s="1">
        <v>556</v>
      </c>
      <c r="G301" s="1">
        <v>2</v>
      </c>
      <c r="H301" s="1">
        <v>172</v>
      </c>
      <c r="I301" s="4">
        <v>1137</v>
      </c>
      <c r="J301" s="1">
        <v>6.6</v>
      </c>
      <c r="K301" s="1">
        <v>360.5</v>
      </c>
      <c r="L301" s="1">
        <v>1146</v>
      </c>
      <c r="M301" s="10">
        <f>L301/K301</f>
        <v>3.1789181692094313</v>
      </c>
      <c r="N301" s="1">
        <v>373</v>
      </c>
      <c r="O301" s="2">
        <v>3975</v>
      </c>
      <c r="P301" s="10">
        <f>O301/N301</f>
        <v>10.656836461126005</v>
      </c>
      <c r="Q301" s="1">
        <v>399</v>
      </c>
      <c r="R301" s="2">
        <v>4542</v>
      </c>
      <c r="S301" s="10">
        <f>R301/Q301</f>
        <v>11.383458646616541</v>
      </c>
    </row>
    <row r="302" spans="4:19" x14ac:dyDescent="0.25">
      <c r="D302" s="1" t="s">
        <v>6</v>
      </c>
      <c r="E302" s="1">
        <v>429</v>
      </c>
      <c r="F302" s="1">
        <v>4650</v>
      </c>
      <c r="G302" s="1">
        <v>10.8</v>
      </c>
      <c r="H302" s="1">
        <v>437</v>
      </c>
      <c r="I302" s="4">
        <v>6220</v>
      </c>
      <c r="J302" s="1">
        <v>14.2</v>
      </c>
      <c r="K302" s="2">
        <v>2333</v>
      </c>
      <c r="L302" s="2">
        <v>30971</v>
      </c>
      <c r="M302" s="10">
        <f t="shared" ref="M302:M341" si="52">L302/K302</f>
        <v>13.275182168881269</v>
      </c>
      <c r="N302" s="1">
        <v>511</v>
      </c>
      <c r="O302" s="2">
        <v>7023</v>
      </c>
      <c r="P302" s="10">
        <f t="shared" ref="P302:P341" si="53">O302/N302</f>
        <v>13.743639921722114</v>
      </c>
      <c r="Q302" s="2">
        <v>2237</v>
      </c>
      <c r="R302" s="2">
        <v>16293</v>
      </c>
      <c r="S302" s="10">
        <f t="shared" ref="S302:S341" si="54">R302/Q302</f>
        <v>7.2834152883325887</v>
      </c>
    </row>
    <row r="303" spans="4:19" x14ac:dyDescent="0.25">
      <c r="D303" s="1" t="s">
        <v>7</v>
      </c>
      <c r="E303" s="1">
        <v>3857</v>
      </c>
      <c r="F303" s="1">
        <v>53274</v>
      </c>
      <c r="G303" s="1">
        <v>13.8</v>
      </c>
      <c r="H303" s="1">
        <v>5836</v>
      </c>
      <c r="I303" s="4">
        <v>135250</v>
      </c>
      <c r="J303" s="1">
        <v>23.2</v>
      </c>
      <c r="K303" s="1">
        <v>5499</v>
      </c>
      <c r="L303" s="1">
        <v>133037</v>
      </c>
      <c r="M303" s="10">
        <f t="shared" si="52"/>
        <v>24.192944171667577</v>
      </c>
      <c r="N303" s="2">
        <v>6300</v>
      </c>
      <c r="O303" s="2">
        <v>130274</v>
      </c>
      <c r="P303" s="10">
        <f t="shared" si="53"/>
        <v>20.6784126984127</v>
      </c>
      <c r="Q303" s="2">
        <v>15310</v>
      </c>
      <c r="R303" s="2">
        <v>346993</v>
      </c>
      <c r="S303" s="10">
        <f t="shared" si="54"/>
        <v>22.664467668190724</v>
      </c>
    </row>
    <row r="304" spans="4:19" s="32" customFormat="1" x14ac:dyDescent="0.25">
      <c r="D304" s="27" t="s">
        <v>8</v>
      </c>
      <c r="E304" s="27">
        <v>9593</v>
      </c>
      <c r="F304" s="27">
        <v>88010</v>
      </c>
      <c r="G304" s="27">
        <v>9.1999999999999993</v>
      </c>
      <c r="H304" s="27">
        <v>6712</v>
      </c>
      <c r="I304" s="28">
        <v>138230</v>
      </c>
      <c r="J304" s="27">
        <v>20.6</v>
      </c>
      <c r="K304" s="27">
        <v>6395</v>
      </c>
      <c r="L304" s="27">
        <v>119970</v>
      </c>
      <c r="M304" s="29">
        <f t="shared" si="52"/>
        <v>18.75996872556685</v>
      </c>
      <c r="N304" s="30">
        <v>4908</v>
      </c>
      <c r="O304" s="31">
        <f>N304*15</f>
        <v>73620</v>
      </c>
      <c r="P304" s="29">
        <f t="shared" si="53"/>
        <v>15</v>
      </c>
      <c r="Q304" s="31">
        <v>3945</v>
      </c>
      <c r="R304" s="31">
        <v>58095</v>
      </c>
      <c r="S304" s="29">
        <f t="shared" si="54"/>
        <v>14.726235741444867</v>
      </c>
    </row>
    <row r="305" spans="4:19" x14ac:dyDescent="0.25">
      <c r="D305" s="1" t="s">
        <v>9</v>
      </c>
      <c r="E305" s="1">
        <v>61</v>
      </c>
      <c r="F305" s="1">
        <v>612</v>
      </c>
      <c r="G305" s="1">
        <v>10</v>
      </c>
      <c r="H305" s="1">
        <v>46</v>
      </c>
      <c r="I305" s="4">
        <v>483</v>
      </c>
      <c r="J305" s="1">
        <v>10.5</v>
      </c>
      <c r="K305" s="1">
        <v>58</v>
      </c>
      <c r="L305" s="1">
        <v>652</v>
      </c>
      <c r="M305" s="10">
        <f t="shared" si="52"/>
        <v>11.241379310344827</v>
      </c>
      <c r="N305" s="1">
        <v>55</v>
      </c>
      <c r="O305" s="2">
        <v>1296</v>
      </c>
      <c r="P305" s="10">
        <f t="shared" si="53"/>
        <v>23.563636363636363</v>
      </c>
      <c r="Q305" s="1">
        <v>73</v>
      </c>
      <c r="R305" s="2">
        <v>1627</v>
      </c>
      <c r="S305" s="10">
        <f t="shared" si="54"/>
        <v>22.287671232876711</v>
      </c>
    </row>
    <row r="306" spans="4:19" x14ac:dyDescent="0.25">
      <c r="D306" s="1" t="s">
        <v>10</v>
      </c>
      <c r="E306" s="1">
        <v>357</v>
      </c>
      <c r="F306" s="1">
        <v>4735</v>
      </c>
      <c r="G306" s="1">
        <v>13.3</v>
      </c>
      <c r="H306" s="1">
        <v>237.5</v>
      </c>
      <c r="I306" s="4">
        <v>4130</v>
      </c>
      <c r="J306" s="1">
        <v>17.399999999999999</v>
      </c>
      <c r="K306" s="1">
        <v>213</v>
      </c>
      <c r="L306" s="1">
        <v>3138</v>
      </c>
      <c r="M306" s="10">
        <f t="shared" si="52"/>
        <v>14.732394366197184</v>
      </c>
      <c r="N306" s="1">
        <v>249</v>
      </c>
      <c r="O306" s="2">
        <f>N306*20</f>
        <v>4980</v>
      </c>
      <c r="P306" s="10">
        <f t="shared" si="53"/>
        <v>20</v>
      </c>
      <c r="Q306" s="1">
        <v>220</v>
      </c>
      <c r="R306" s="2">
        <v>1979</v>
      </c>
      <c r="S306" s="10">
        <f t="shared" si="54"/>
        <v>8.995454545454546</v>
      </c>
    </row>
    <row r="307" spans="4:19" x14ac:dyDescent="0.25">
      <c r="D307" s="1" t="s">
        <v>12</v>
      </c>
      <c r="E307" s="1">
        <v>7440</v>
      </c>
      <c r="F307" s="1">
        <v>131300</v>
      </c>
      <c r="G307" s="1">
        <v>17.7</v>
      </c>
      <c r="H307" s="1">
        <v>4612</v>
      </c>
      <c r="I307" s="4">
        <v>68805</v>
      </c>
      <c r="J307" s="1">
        <v>14.9</v>
      </c>
      <c r="K307" s="1">
        <v>7839</v>
      </c>
      <c r="L307" s="1">
        <v>127725</v>
      </c>
      <c r="M307" s="10">
        <f t="shared" si="52"/>
        <v>16.293532338308459</v>
      </c>
      <c r="N307" s="2">
        <v>7798</v>
      </c>
      <c r="O307" s="2">
        <v>111351</v>
      </c>
      <c r="P307" s="10">
        <f t="shared" si="53"/>
        <v>14.279430623236728</v>
      </c>
      <c r="Q307" s="2">
        <v>5024</v>
      </c>
      <c r="R307" s="2">
        <v>59612</v>
      </c>
      <c r="S307" s="10">
        <f t="shared" si="54"/>
        <v>11.865445859872612</v>
      </c>
    </row>
    <row r="308" spans="4:19" x14ac:dyDescent="0.25">
      <c r="D308" s="1" t="s">
        <v>13</v>
      </c>
      <c r="E308" s="1">
        <v>6</v>
      </c>
      <c r="F308" s="1">
        <v>70</v>
      </c>
      <c r="G308" s="1">
        <v>11.7</v>
      </c>
      <c r="H308" s="1">
        <v>21.6</v>
      </c>
      <c r="I308" s="4">
        <v>51</v>
      </c>
      <c r="J308" s="1">
        <v>2.4</v>
      </c>
      <c r="K308" s="1">
        <v>42.3</v>
      </c>
      <c r="L308" s="1">
        <v>99.875</v>
      </c>
      <c r="M308" s="10">
        <f t="shared" si="52"/>
        <v>2.3611111111111112</v>
      </c>
      <c r="N308" s="1">
        <v>50</v>
      </c>
      <c r="O308" s="1">
        <v>823</v>
      </c>
      <c r="P308" s="10">
        <f t="shared" si="53"/>
        <v>16.46</v>
      </c>
      <c r="Q308" s="1">
        <v>53</v>
      </c>
      <c r="R308" s="1">
        <v>666</v>
      </c>
      <c r="S308" s="10">
        <f t="shared" si="54"/>
        <v>12.566037735849056</v>
      </c>
    </row>
    <row r="309" spans="4:19" x14ac:dyDescent="0.25">
      <c r="D309" s="1" t="s">
        <v>14</v>
      </c>
      <c r="E309" s="1">
        <v>24</v>
      </c>
      <c r="F309" s="1">
        <v>90</v>
      </c>
      <c r="G309" s="1">
        <v>3.8</v>
      </c>
      <c r="H309" s="1">
        <v>5</v>
      </c>
      <c r="I309" s="4">
        <v>70</v>
      </c>
      <c r="J309" s="1">
        <v>15.6</v>
      </c>
      <c r="K309" s="1">
        <v>3</v>
      </c>
      <c r="L309" s="1">
        <v>42</v>
      </c>
      <c r="M309" s="10">
        <f t="shared" si="52"/>
        <v>14</v>
      </c>
      <c r="N309" s="1">
        <v>14</v>
      </c>
      <c r="O309" s="1">
        <v>142</v>
      </c>
      <c r="P309" s="10">
        <f t="shared" si="53"/>
        <v>10.142857142857142</v>
      </c>
      <c r="Q309" s="1">
        <v>11</v>
      </c>
      <c r="R309" s="1">
        <v>44</v>
      </c>
      <c r="S309" s="10">
        <f t="shared" si="54"/>
        <v>4</v>
      </c>
    </row>
    <row r="310" spans="4:19" x14ac:dyDescent="0.25">
      <c r="D310" s="1" t="s">
        <v>15</v>
      </c>
      <c r="E310" s="1">
        <v>4667</v>
      </c>
      <c r="F310" s="1">
        <v>52250</v>
      </c>
      <c r="G310" s="1">
        <v>11.2</v>
      </c>
      <c r="H310" s="1">
        <v>3061</v>
      </c>
      <c r="I310" s="4">
        <v>25331</v>
      </c>
      <c r="J310" s="1">
        <v>8.3000000000000007</v>
      </c>
      <c r="K310" s="1">
        <v>2998</v>
      </c>
      <c r="L310" s="1">
        <v>24770</v>
      </c>
      <c r="M310" s="10">
        <f t="shared" si="52"/>
        <v>8.2621747831887919</v>
      </c>
      <c r="N310" s="2">
        <v>2237</v>
      </c>
      <c r="O310" s="2">
        <v>20338</v>
      </c>
      <c r="P310" s="10">
        <f t="shared" si="53"/>
        <v>9.0916405900759951</v>
      </c>
      <c r="Q310" s="2">
        <v>2328</v>
      </c>
      <c r="R310" s="2">
        <v>20795</v>
      </c>
      <c r="S310" s="10">
        <f t="shared" si="54"/>
        <v>8.9325601374570454</v>
      </c>
    </row>
    <row r="311" spans="4:19" x14ac:dyDescent="0.25">
      <c r="D311" s="1" t="s">
        <v>16</v>
      </c>
      <c r="E311" s="1">
        <v>544</v>
      </c>
      <c r="F311" s="1">
        <v>4972</v>
      </c>
      <c r="G311" s="1">
        <v>9.1</v>
      </c>
      <c r="H311" s="1">
        <v>507</v>
      </c>
      <c r="I311" s="4">
        <v>1096</v>
      </c>
      <c r="J311" s="1">
        <v>2.2000000000000002</v>
      </c>
      <c r="K311" s="1">
        <v>735</v>
      </c>
      <c r="L311" s="1">
        <v>1568</v>
      </c>
      <c r="M311" s="10">
        <f t="shared" si="52"/>
        <v>2.1333333333333333</v>
      </c>
      <c r="N311" s="1">
        <v>188</v>
      </c>
      <c r="O311" s="2">
        <v>2381</v>
      </c>
      <c r="P311" s="10">
        <f t="shared" si="53"/>
        <v>12.664893617021276</v>
      </c>
      <c r="Q311" s="1">
        <v>236</v>
      </c>
      <c r="R311" s="2">
        <v>2820</v>
      </c>
      <c r="S311" s="10">
        <f t="shared" si="54"/>
        <v>11.949152542372881</v>
      </c>
    </row>
    <row r="312" spans="4:19" x14ac:dyDescent="0.25">
      <c r="D312" s="1" t="s">
        <v>17</v>
      </c>
      <c r="E312" s="1">
        <v>2809</v>
      </c>
      <c r="F312" s="1">
        <v>15201</v>
      </c>
      <c r="G312" s="1">
        <v>5.4</v>
      </c>
      <c r="H312" s="1">
        <v>1610</v>
      </c>
      <c r="I312" s="4">
        <v>28230</v>
      </c>
      <c r="J312" s="1">
        <v>17.5</v>
      </c>
      <c r="K312" s="1">
        <v>50</v>
      </c>
      <c r="L312" s="1">
        <v>4619.2</v>
      </c>
      <c r="M312" s="10">
        <f t="shared" si="52"/>
        <v>92.384</v>
      </c>
      <c r="N312" s="1">
        <v>526</v>
      </c>
      <c r="O312" s="2">
        <v>6633</v>
      </c>
      <c r="P312" s="10">
        <f t="shared" si="53"/>
        <v>12.610266159695817</v>
      </c>
      <c r="Q312" s="1">
        <v>756</v>
      </c>
      <c r="R312" s="2">
        <v>7694</v>
      </c>
      <c r="S312" s="10">
        <f t="shared" si="54"/>
        <v>10.177248677248677</v>
      </c>
    </row>
    <row r="313" spans="4:19" x14ac:dyDescent="0.25">
      <c r="D313" s="1" t="s">
        <v>18</v>
      </c>
      <c r="E313" s="1">
        <v>82</v>
      </c>
      <c r="F313" s="1">
        <v>624</v>
      </c>
      <c r="G313" s="1">
        <v>7.6</v>
      </c>
      <c r="H313" s="1">
        <v>367</v>
      </c>
      <c r="I313" s="4">
        <v>5505</v>
      </c>
      <c r="J313" s="1">
        <v>15</v>
      </c>
      <c r="K313" s="1">
        <v>275</v>
      </c>
      <c r="L313" s="1">
        <v>4125</v>
      </c>
      <c r="M313" s="10">
        <f t="shared" si="52"/>
        <v>15</v>
      </c>
      <c r="N313" s="1">
        <v>201</v>
      </c>
      <c r="O313" s="2">
        <v>1655</v>
      </c>
      <c r="P313" s="10">
        <f t="shared" si="53"/>
        <v>8.2338308457711449</v>
      </c>
      <c r="Q313" s="1">
        <v>157</v>
      </c>
      <c r="R313" s="2">
        <v>1465</v>
      </c>
      <c r="S313" s="10">
        <f t="shared" si="54"/>
        <v>9.3312101910828034</v>
      </c>
    </row>
    <row r="314" spans="4:19" x14ac:dyDescent="0.25">
      <c r="D314" s="1" t="s">
        <v>19</v>
      </c>
      <c r="E314" s="1">
        <v>568</v>
      </c>
      <c r="F314" s="1">
        <v>10877</v>
      </c>
      <c r="G314" s="1">
        <v>19.100000000000001</v>
      </c>
      <c r="H314" s="1">
        <v>1005</v>
      </c>
      <c r="I314" s="4">
        <v>16397</v>
      </c>
      <c r="J314" s="1">
        <v>16.3</v>
      </c>
      <c r="K314" s="1">
        <v>833.5</v>
      </c>
      <c r="L314" s="1">
        <v>9413</v>
      </c>
      <c r="M314" s="10">
        <f t="shared" si="52"/>
        <v>11.293341331733654</v>
      </c>
      <c r="N314" s="2">
        <v>1209</v>
      </c>
      <c r="O314" s="2">
        <v>7711</v>
      </c>
      <c r="P314" s="10">
        <f t="shared" si="53"/>
        <v>6.3779983457402816</v>
      </c>
      <c r="Q314" s="1">
        <v>838</v>
      </c>
      <c r="R314" s="2">
        <v>9007</v>
      </c>
      <c r="S314" s="10">
        <f t="shared" si="54"/>
        <v>10.748210023866349</v>
      </c>
    </row>
    <row r="315" spans="4:19" x14ac:dyDescent="0.25">
      <c r="D315" s="1" t="s">
        <v>20</v>
      </c>
      <c r="E315" s="1">
        <v>710</v>
      </c>
      <c r="F315" s="1">
        <v>12150</v>
      </c>
      <c r="G315" s="1">
        <v>17.100000000000001</v>
      </c>
      <c r="H315" s="1">
        <v>484</v>
      </c>
      <c r="I315" s="4">
        <v>7455</v>
      </c>
      <c r="J315" s="1">
        <v>15.4</v>
      </c>
      <c r="K315" s="1">
        <v>1161</v>
      </c>
      <c r="L315" s="1">
        <v>20317</v>
      </c>
      <c r="M315" s="10">
        <f t="shared" si="52"/>
        <v>17.499569336778638</v>
      </c>
      <c r="N315" s="1">
        <v>580</v>
      </c>
      <c r="O315" s="2">
        <v>6205</v>
      </c>
      <c r="P315" s="10">
        <f t="shared" si="53"/>
        <v>10.698275862068966</v>
      </c>
      <c r="Q315" s="1">
        <v>914</v>
      </c>
      <c r="R315" s="2">
        <v>10092</v>
      </c>
      <c r="S315" s="10">
        <f t="shared" si="54"/>
        <v>11.041575492341357</v>
      </c>
    </row>
    <row r="316" spans="4:19" x14ac:dyDescent="0.25">
      <c r="D316" s="1" t="s">
        <v>21</v>
      </c>
      <c r="E316" s="1">
        <v>2785</v>
      </c>
      <c r="F316" s="1">
        <v>41625</v>
      </c>
      <c r="G316" s="1">
        <v>15</v>
      </c>
      <c r="H316" s="1">
        <v>2094</v>
      </c>
      <c r="I316" s="4">
        <v>22379</v>
      </c>
      <c r="J316" s="1">
        <v>10.7</v>
      </c>
      <c r="K316" s="1">
        <v>1573</v>
      </c>
      <c r="L316" s="1">
        <v>17390</v>
      </c>
      <c r="M316" s="10">
        <f t="shared" si="52"/>
        <v>11.055308328035601</v>
      </c>
      <c r="N316" s="2">
        <v>1211</v>
      </c>
      <c r="O316" s="2">
        <v>14693</v>
      </c>
      <c r="P316" s="10">
        <f t="shared" si="53"/>
        <v>12.132947976878613</v>
      </c>
      <c r="Q316" s="2">
        <v>1225</v>
      </c>
      <c r="R316" s="2">
        <v>15850</v>
      </c>
      <c r="S316" s="10">
        <f t="shared" si="54"/>
        <v>12.938775510204081</v>
      </c>
    </row>
    <row r="317" spans="4:19" x14ac:dyDescent="0.25">
      <c r="D317" s="1" t="s">
        <v>22</v>
      </c>
      <c r="E317" s="1">
        <v>581</v>
      </c>
      <c r="F317" s="1">
        <v>5099</v>
      </c>
      <c r="G317" s="1">
        <v>8.8000000000000007</v>
      </c>
      <c r="H317" s="1">
        <v>482</v>
      </c>
      <c r="I317" s="4">
        <v>2354</v>
      </c>
      <c r="J317" s="1">
        <v>4.9000000000000004</v>
      </c>
      <c r="K317" s="1">
        <v>484</v>
      </c>
      <c r="L317" s="1">
        <v>2336</v>
      </c>
      <c r="M317" s="10">
        <f t="shared" si="52"/>
        <v>4.8264462809917354</v>
      </c>
      <c r="N317" s="1">
        <v>468</v>
      </c>
      <c r="O317" s="2">
        <v>2203</v>
      </c>
      <c r="P317" s="10">
        <f t="shared" si="53"/>
        <v>4.7072649572649574</v>
      </c>
      <c r="Q317" s="1">
        <v>514</v>
      </c>
      <c r="R317" s="2">
        <v>2054</v>
      </c>
      <c r="S317" s="10">
        <f t="shared" si="54"/>
        <v>3.9961089494163424</v>
      </c>
    </row>
    <row r="318" spans="4:19" x14ac:dyDescent="0.25">
      <c r="D318" s="1" t="s">
        <v>23</v>
      </c>
      <c r="E318" s="1">
        <v>595</v>
      </c>
      <c r="F318" s="1">
        <v>902</v>
      </c>
      <c r="G318" s="1">
        <v>1.5</v>
      </c>
      <c r="H318" s="1">
        <v>586</v>
      </c>
      <c r="I318" s="4">
        <v>9220</v>
      </c>
      <c r="J318" s="1">
        <v>15.7</v>
      </c>
      <c r="K318" s="1">
        <v>802</v>
      </c>
      <c r="L318" s="1">
        <v>650</v>
      </c>
      <c r="M318" s="10">
        <f t="shared" si="52"/>
        <v>0.81047381546134667</v>
      </c>
      <c r="N318" s="2">
        <v>1368</v>
      </c>
      <c r="O318" s="2">
        <v>36828</v>
      </c>
      <c r="P318" s="10">
        <f t="shared" si="53"/>
        <v>26.921052631578949</v>
      </c>
      <c r="Q318" s="1">
        <v>260</v>
      </c>
      <c r="R318" s="1">
        <v>340</v>
      </c>
      <c r="S318" s="10">
        <f t="shared" si="54"/>
        <v>1.3076923076923077</v>
      </c>
    </row>
    <row r="319" spans="4:19" x14ac:dyDescent="0.25">
      <c r="D319" s="1" t="s">
        <v>24</v>
      </c>
      <c r="E319" s="1">
        <v>88.1</v>
      </c>
      <c r="F319" s="1">
        <v>517.29999999999995</v>
      </c>
      <c r="G319" s="1">
        <v>5.9</v>
      </c>
      <c r="H319" s="1">
        <v>57</v>
      </c>
      <c r="I319" s="4">
        <v>830</v>
      </c>
      <c r="J319" s="1">
        <v>14.6</v>
      </c>
      <c r="K319" s="1">
        <v>70</v>
      </c>
      <c r="L319" s="1">
        <v>1052</v>
      </c>
      <c r="M319" s="10">
        <f t="shared" si="52"/>
        <v>15.028571428571428</v>
      </c>
      <c r="N319" s="1">
        <v>190</v>
      </c>
      <c r="O319" s="2">
        <v>1191</v>
      </c>
      <c r="P319" s="10">
        <f t="shared" si="53"/>
        <v>6.2684210526315791</v>
      </c>
      <c r="Q319" s="1">
        <v>190</v>
      </c>
      <c r="R319" s="2">
        <v>1016</v>
      </c>
      <c r="S319" s="10">
        <f t="shared" si="54"/>
        <v>5.3473684210526313</v>
      </c>
    </row>
    <row r="320" spans="4:19" x14ac:dyDescent="0.25">
      <c r="D320" s="1" t="s">
        <v>25</v>
      </c>
      <c r="E320" s="1">
        <v>99</v>
      </c>
      <c r="F320" s="1">
        <v>1800</v>
      </c>
      <c r="G320" s="1">
        <v>17.899999999999999</v>
      </c>
      <c r="H320" s="1">
        <v>56.5</v>
      </c>
      <c r="I320" s="4">
        <v>1039</v>
      </c>
      <c r="J320" s="1">
        <v>18.399999999999999</v>
      </c>
      <c r="K320" s="1">
        <v>25.2</v>
      </c>
      <c r="L320" s="1">
        <v>481.6</v>
      </c>
      <c r="M320" s="10">
        <f t="shared" si="52"/>
        <v>19.111111111111114</v>
      </c>
      <c r="N320" s="1">
        <v>127</v>
      </c>
      <c r="O320" s="2">
        <v>2040</v>
      </c>
      <c r="P320" s="10">
        <f t="shared" si="53"/>
        <v>16.062992125984252</v>
      </c>
      <c r="Q320" s="1">
        <v>95</v>
      </c>
      <c r="R320" s="2">
        <v>1150</v>
      </c>
      <c r="S320" s="10">
        <f t="shared" si="54"/>
        <v>12.105263157894736</v>
      </c>
    </row>
    <row r="321" spans="4:19" x14ac:dyDescent="0.25">
      <c r="D321" s="1" t="s">
        <v>26</v>
      </c>
      <c r="E321" s="1">
        <v>3185</v>
      </c>
      <c r="F321" s="1">
        <v>47190</v>
      </c>
      <c r="G321" s="1">
        <v>14.8</v>
      </c>
      <c r="H321" s="1">
        <v>3477</v>
      </c>
      <c r="I321" s="4">
        <v>43134</v>
      </c>
      <c r="J321" s="1">
        <v>12.4</v>
      </c>
      <c r="K321" s="1">
        <v>3562.24</v>
      </c>
      <c r="L321" s="1">
        <v>42029.3</v>
      </c>
      <c r="M321" s="10">
        <f t="shared" si="52"/>
        <v>11.79855933345311</v>
      </c>
      <c r="N321" s="2">
        <v>2917</v>
      </c>
      <c r="O321" s="2">
        <f>N321*15</f>
        <v>43755</v>
      </c>
      <c r="P321" s="10">
        <f t="shared" si="53"/>
        <v>15</v>
      </c>
      <c r="Q321" s="2">
        <v>1639</v>
      </c>
      <c r="R321" s="2">
        <v>16880</v>
      </c>
      <c r="S321" s="10">
        <f t="shared" si="54"/>
        <v>10.298962782184258</v>
      </c>
    </row>
    <row r="322" spans="4:19" x14ac:dyDescent="0.25">
      <c r="D322" s="1" t="s">
        <v>27</v>
      </c>
      <c r="E322" s="1">
        <v>1198</v>
      </c>
      <c r="F322" s="1">
        <v>12285</v>
      </c>
      <c r="G322" s="1">
        <v>10.3</v>
      </c>
      <c r="H322" s="1">
        <v>5314</v>
      </c>
      <c r="I322" s="4">
        <v>39675</v>
      </c>
      <c r="J322" s="1">
        <v>7.5</v>
      </c>
      <c r="K322" s="1">
        <v>4802</v>
      </c>
      <c r="L322" s="1">
        <v>38267.599999999999</v>
      </c>
      <c r="M322" s="10">
        <f t="shared" si="52"/>
        <v>7.9690962099125358</v>
      </c>
      <c r="N322" s="1">
        <v>750</v>
      </c>
      <c r="O322" s="2">
        <v>9344</v>
      </c>
      <c r="P322" s="10">
        <f t="shared" si="53"/>
        <v>12.458666666666666</v>
      </c>
      <c r="Q322" s="1">
        <v>668</v>
      </c>
      <c r="R322" s="2">
        <v>6592</v>
      </c>
      <c r="S322" s="10">
        <f t="shared" si="54"/>
        <v>9.8682634730538918</v>
      </c>
    </row>
    <row r="323" spans="4:19" x14ac:dyDescent="0.25">
      <c r="D323" s="1" t="s">
        <v>30</v>
      </c>
      <c r="E323" s="1">
        <v>3020</v>
      </c>
      <c r="F323" s="1">
        <v>36055</v>
      </c>
      <c r="G323" s="1">
        <v>11.9</v>
      </c>
      <c r="H323" s="1">
        <v>1326</v>
      </c>
      <c r="I323" s="4">
        <v>9714</v>
      </c>
      <c r="J323" s="1">
        <v>7.3</v>
      </c>
      <c r="K323" s="1">
        <v>1230</v>
      </c>
      <c r="L323" s="1">
        <v>8518</v>
      </c>
      <c r="M323" s="10">
        <f t="shared" si="52"/>
        <v>6.92520325203252</v>
      </c>
      <c r="N323" s="1">
        <v>863</v>
      </c>
      <c r="O323" s="2">
        <v>10508</v>
      </c>
      <c r="P323" s="10">
        <f t="shared" si="53"/>
        <v>12.176129779837774</v>
      </c>
      <c r="Q323" s="1">
        <v>813</v>
      </c>
      <c r="R323" s="2">
        <v>6395</v>
      </c>
      <c r="S323" s="10">
        <f t="shared" si="54"/>
        <v>7.8659286592865927</v>
      </c>
    </row>
    <row r="324" spans="4:19" x14ac:dyDescent="0.25">
      <c r="D324" s="1" t="s">
        <v>31</v>
      </c>
      <c r="E324" s="1">
        <v>11835</v>
      </c>
      <c r="F324" s="1">
        <v>183525</v>
      </c>
      <c r="G324" s="1">
        <v>15.5</v>
      </c>
      <c r="H324" s="1">
        <v>10496</v>
      </c>
      <c r="I324" s="4">
        <v>52168</v>
      </c>
      <c r="J324" s="1">
        <v>5</v>
      </c>
      <c r="K324" s="1">
        <v>10995</v>
      </c>
      <c r="L324" s="1">
        <v>69641.5</v>
      </c>
      <c r="M324" s="10">
        <f t="shared" si="52"/>
        <v>6.3339245111414275</v>
      </c>
      <c r="N324" s="1">
        <v>816</v>
      </c>
      <c r="O324" s="2">
        <v>7648</v>
      </c>
      <c r="P324" s="10">
        <f t="shared" si="53"/>
        <v>9.3725490196078436</v>
      </c>
      <c r="Q324" s="1">
        <v>573</v>
      </c>
      <c r="R324" s="2">
        <v>5651</v>
      </c>
      <c r="S324" s="10">
        <f t="shared" si="54"/>
        <v>9.8621291448516573</v>
      </c>
    </row>
    <row r="325" spans="4:19" x14ac:dyDescent="0.25">
      <c r="D325" s="1" t="s">
        <v>32</v>
      </c>
      <c r="E325" s="1">
        <v>12</v>
      </c>
      <c r="F325" s="1">
        <v>93</v>
      </c>
      <c r="G325" s="1">
        <v>7.8</v>
      </c>
      <c r="H325" s="1">
        <v>7</v>
      </c>
      <c r="I325" s="4">
        <v>73.5</v>
      </c>
      <c r="J325" s="1">
        <v>10.5</v>
      </c>
      <c r="K325" s="1">
        <v>7</v>
      </c>
      <c r="L325" s="1">
        <v>21</v>
      </c>
      <c r="M325" s="10">
        <f t="shared" si="52"/>
        <v>3</v>
      </c>
      <c r="N325" s="1">
        <v>25</v>
      </c>
      <c r="O325" s="1">
        <v>270</v>
      </c>
      <c r="P325" s="10">
        <f t="shared" si="53"/>
        <v>10.8</v>
      </c>
      <c r="Q325" s="1">
        <v>20</v>
      </c>
      <c r="R325" s="1">
        <v>115</v>
      </c>
      <c r="S325" s="10">
        <f t="shared" si="54"/>
        <v>5.75</v>
      </c>
    </row>
    <row r="326" spans="4:19" x14ac:dyDescent="0.25">
      <c r="D326" s="1" t="s">
        <v>33</v>
      </c>
      <c r="E326" s="1">
        <v>666</v>
      </c>
      <c r="F326" s="1">
        <v>8873</v>
      </c>
      <c r="G326" s="1">
        <v>13.3</v>
      </c>
      <c r="H326" s="1">
        <v>382.5</v>
      </c>
      <c r="I326" s="4">
        <v>3954</v>
      </c>
      <c r="J326" s="1">
        <v>10.3</v>
      </c>
      <c r="K326" s="1">
        <v>467</v>
      </c>
      <c r="L326" s="1">
        <v>4035.85</v>
      </c>
      <c r="M326" s="10">
        <f t="shared" si="52"/>
        <v>8.6420770877944317</v>
      </c>
      <c r="N326" s="1">
        <v>378</v>
      </c>
      <c r="O326" s="2">
        <v>2816</v>
      </c>
      <c r="P326" s="10">
        <f t="shared" si="53"/>
        <v>7.4497354497354493</v>
      </c>
      <c r="Q326" s="1">
        <v>692</v>
      </c>
      <c r="R326" s="2">
        <v>5624</v>
      </c>
      <c r="S326" s="10">
        <f t="shared" si="54"/>
        <v>8.1271676300578033</v>
      </c>
    </row>
    <row r="327" spans="4:19" x14ac:dyDescent="0.25">
      <c r="D327" s="1" t="s">
        <v>34</v>
      </c>
      <c r="E327" s="1">
        <v>37</v>
      </c>
      <c r="F327" s="1">
        <v>249</v>
      </c>
      <c r="G327" s="1">
        <v>6.8</v>
      </c>
      <c r="H327" s="1">
        <v>21</v>
      </c>
      <c r="I327" s="4">
        <v>147</v>
      </c>
      <c r="J327" s="1">
        <v>7</v>
      </c>
      <c r="K327" s="1">
        <v>25</v>
      </c>
      <c r="L327" s="1">
        <v>175</v>
      </c>
      <c r="M327" s="10">
        <f t="shared" si="52"/>
        <v>7</v>
      </c>
      <c r="N327" s="1">
        <v>52</v>
      </c>
      <c r="O327" s="1">
        <v>420</v>
      </c>
      <c r="P327" s="10">
        <f t="shared" si="53"/>
        <v>8.0769230769230766</v>
      </c>
      <c r="Q327" s="1">
        <v>48</v>
      </c>
      <c r="R327" s="1">
        <v>262</v>
      </c>
      <c r="S327" s="10">
        <f t="shared" si="54"/>
        <v>5.458333333333333</v>
      </c>
    </row>
    <row r="328" spans="4:19" x14ac:dyDescent="0.25">
      <c r="D328" s="1" t="s">
        <v>35</v>
      </c>
      <c r="E328" s="1">
        <v>599</v>
      </c>
      <c r="F328" s="1">
        <v>5669</v>
      </c>
      <c r="G328" s="1">
        <v>9.5</v>
      </c>
      <c r="H328" s="1">
        <v>279</v>
      </c>
      <c r="I328" s="4">
        <v>1947</v>
      </c>
      <c r="J328" s="1">
        <v>7</v>
      </c>
      <c r="K328" s="1">
        <v>217.4</v>
      </c>
      <c r="L328" s="1">
        <v>1786.41</v>
      </c>
      <c r="M328" s="10">
        <f t="shared" si="52"/>
        <v>8.2171573137074514</v>
      </c>
      <c r="N328" s="1">
        <v>320</v>
      </c>
      <c r="O328" s="2">
        <v>3878</v>
      </c>
      <c r="P328" s="10">
        <f t="shared" si="53"/>
        <v>12.11875</v>
      </c>
      <c r="Q328" s="1">
        <v>282</v>
      </c>
      <c r="R328" s="2">
        <v>2468</v>
      </c>
      <c r="S328" s="10">
        <f t="shared" si="54"/>
        <v>8.75177304964539</v>
      </c>
    </row>
    <row r="329" spans="4:19" x14ac:dyDescent="0.25">
      <c r="D329" s="1" t="s">
        <v>36</v>
      </c>
      <c r="E329" s="1">
        <v>123</v>
      </c>
      <c r="F329" s="1">
        <v>1443</v>
      </c>
      <c r="G329" s="1">
        <v>11.7</v>
      </c>
      <c r="H329" s="1">
        <v>117</v>
      </c>
      <c r="I329" s="4">
        <v>1709</v>
      </c>
      <c r="J329" s="1">
        <v>14.6</v>
      </c>
      <c r="K329" s="1">
        <v>101.5</v>
      </c>
      <c r="L329" s="1">
        <v>1678</v>
      </c>
      <c r="M329" s="10">
        <f t="shared" si="52"/>
        <v>16.532019704433498</v>
      </c>
      <c r="N329" s="1">
        <v>192</v>
      </c>
      <c r="O329" s="2">
        <v>2224</v>
      </c>
      <c r="P329" s="10">
        <f t="shared" si="53"/>
        <v>11.583333333333334</v>
      </c>
      <c r="Q329" s="1">
        <v>219</v>
      </c>
      <c r="R329" s="2">
        <v>2441</v>
      </c>
      <c r="S329" s="10">
        <f t="shared" si="54"/>
        <v>11.146118721461187</v>
      </c>
    </row>
    <row r="330" spans="4:19" x14ac:dyDescent="0.25">
      <c r="D330" s="1" t="s">
        <v>37</v>
      </c>
      <c r="E330" s="1">
        <v>2360</v>
      </c>
      <c r="F330" s="1">
        <v>25140</v>
      </c>
      <c r="G330" s="1">
        <v>10.7</v>
      </c>
      <c r="H330" s="1">
        <v>1990</v>
      </c>
      <c r="I330" s="4">
        <v>28730</v>
      </c>
      <c r="J330" s="1">
        <v>14.4</v>
      </c>
      <c r="K330" s="1">
        <v>2062.1999999999998</v>
      </c>
      <c r="L330" s="1">
        <v>23214</v>
      </c>
      <c r="M330" s="10">
        <f t="shared" si="52"/>
        <v>11.256910096013966</v>
      </c>
      <c r="N330" s="2">
        <v>1551</v>
      </c>
      <c r="O330" s="2">
        <v>16870</v>
      </c>
      <c r="P330" s="10">
        <f t="shared" si="53"/>
        <v>10.87685364281109</v>
      </c>
      <c r="Q330" s="2">
        <v>1546</v>
      </c>
      <c r="R330" s="2">
        <v>14402</v>
      </c>
      <c r="S330" s="10">
        <f t="shared" si="54"/>
        <v>9.3156532988357057</v>
      </c>
    </row>
    <row r="331" spans="4:19" x14ac:dyDescent="0.25">
      <c r="D331" s="1" t="s">
        <v>38</v>
      </c>
      <c r="E331" s="1">
        <v>470</v>
      </c>
      <c r="F331" s="1">
        <v>5510</v>
      </c>
      <c r="G331" s="1">
        <v>11.7</v>
      </c>
      <c r="H331" s="1">
        <v>405</v>
      </c>
      <c r="I331" s="4">
        <v>6510</v>
      </c>
      <c r="J331" s="1">
        <v>16.100000000000001</v>
      </c>
      <c r="K331" s="1">
        <v>440</v>
      </c>
      <c r="L331" s="2">
        <v>4752</v>
      </c>
      <c r="M331" s="10">
        <f t="shared" si="52"/>
        <v>10.8</v>
      </c>
      <c r="N331" s="1">
        <v>448</v>
      </c>
      <c r="O331" s="2">
        <v>5464</v>
      </c>
      <c r="P331" s="10">
        <f t="shared" si="53"/>
        <v>12.196428571428571</v>
      </c>
      <c r="Q331" s="2">
        <v>1426</v>
      </c>
      <c r="R331" s="2">
        <v>24075</v>
      </c>
      <c r="S331" s="10">
        <f t="shared" si="54"/>
        <v>16.88288920056101</v>
      </c>
    </row>
    <row r="332" spans="4:19" x14ac:dyDescent="0.25">
      <c r="D332" s="1" t="s">
        <v>39</v>
      </c>
      <c r="E332" s="1">
        <v>80</v>
      </c>
      <c r="F332" s="1">
        <v>918</v>
      </c>
      <c r="G332" s="1">
        <v>11.5</v>
      </c>
      <c r="H332" s="1">
        <v>83</v>
      </c>
      <c r="I332" s="4">
        <v>1414</v>
      </c>
      <c r="J332" s="1">
        <v>17</v>
      </c>
      <c r="K332" s="1">
        <v>21</v>
      </c>
      <c r="L332" s="1">
        <v>245</v>
      </c>
      <c r="M332" s="10">
        <f t="shared" si="52"/>
        <v>11.666666666666666</v>
      </c>
      <c r="N332" s="1">
        <v>99</v>
      </c>
      <c r="O332" s="2">
        <v>1126</v>
      </c>
      <c r="P332" s="10">
        <f t="shared" si="53"/>
        <v>11.373737373737374</v>
      </c>
      <c r="Q332" s="1">
        <v>100</v>
      </c>
      <c r="R332" s="2">
        <v>1049</v>
      </c>
      <c r="S332" s="10">
        <f t="shared" si="54"/>
        <v>10.49</v>
      </c>
    </row>
    <row r="333" spans="4:19" x14ac:dyDescent="0.25">
      <c r="D333" s="1" t="s">
        <v>40</v>
      </c>
      <c r="E333" s="1">
        <v>359</v>
      </c>
      <c r="F333" s="1">
        <v>3805</v>
      </c>
      <c r="G333" s="1">
        <v>10.6</v>
      </c>
      <c r="H333" s="1">
        <v>382.5</v>
      </c>
      <c r="I333" s="4">
        <v>3954</v>
      </c>
      <c r="J333" s="1">
        <v>10.3</v>
      </c>
      <c r="K333" s="1">
        <v>467</v>
      </c>
      <c r="L333" s="1">
        <v>4035.85</v>
      </c>
      <c r="M333" s="10">
        <f t="shared" si="52"/>
        <v>8.6420770877944317</v>
      </c>
      <c r="N333" s="1">
        <v>396</v>
      </c>
      <c r="O333" s="2">
        <v>4875</v>
      </c>
      <c r="P333" s="10">
        <f t="shared" si="53"/>
        <v>12.310606060606061</v>
      </c>
      <c r="Q333" s="1">
        <v>373</v>
      </c>
      <c r="R333" s="2">
        <v>3711</v>
      </c>
      <c r="S333" s="10">
        <f t="shared" si="54"/>
        <v>9.9490616621983907</v>
      </c>
    </row>
    <row r="334" spans="4:19" x14ac:dyDescent="0.25">
      <c r="D334" s="1" t="s">
        <v>42</v>
      </c>
      <c r="E334" s="1">
        <v>4495</v>
      </c>
      <c r="F334" s="1">
        <v>59250</v>
      </c>
      <c r="G334" s="1">
        <v>13.2</v>
      </c>
      <c r="H334" s="1">
        <v>4062</v>
      </c>
      <c r="I334" s="4">
        <v>47280</v>
      </c>
      <c r="J334" s="1">
        <v>11.6</v>
      </c>
      <c r="K334" s="1">
        <v>3476</v>
      </c>
      <c r="L334" s="1">
        <v>46306</v>
      </c>
      <c r="M334" s="10">
        <f t="shared" si="52"/>
        <v>13.321634062140392</v>
      </c>
      <c r="N334" s="2">
        <v>3273</v>
      </c>
      <c r="O334" s="2">
        <v>58079</v>
      </c>
      <c r="P334" s="10">
        <f t="shared" si="53"/>
        <v>17.744882370913533</v>
      </c>
      <c r="Q334" s="2">
        <v>2485</v>
      </c>
      <c r="R334" s="2">
        <v>28380</v>
      </c>
      <c r="S334" s="10">
        <f t="shared" si="54"/>
        <v>11.420523138832998</v>
      </c>
    </row>
    <row r="335" spans="4:19" x14ac:dyDescent="0.25">
      <c r="D335" s="1" t="s">
        <v>43</v>
      </c>
      <c r="E335" s="1">
        <v>149</v>
      </c>
      <c r="F335" s="1">
        <v>1052</v>
      </c>
      <c r="G335" s="1">
        <v>7.1</v>
      </c>
      <c r="H335" s="1">
        <v>83.3</v>
      </c>
      <c r="I335" s="4">
        <v>1059</v>
      </c>
      <c r="J335" s="1">
        <v>12.7</v>
      </c>
      <c r="K335" s="1">
        <v>77.099999999999994</v>
      </c>
      <c r="L335" s="1">
        <v>802.9</v>
      </c>
      <c r="M335" s="10">
        <f t="shared" si="52"/>
        <v>10.413748378728924</v>
      </c>
      <c r="N335" s="1">
        <v>139</v>
      </c>
      <c r="O335" s="2">
        <v>1304</v>
      </c>
      <c r="P335" s="10">
        <f t="shared" si="53"/>
        <v>9.3812949640287773</v>
      </c>
      <c r="Q335" s="1">
        <v>74</v>
      </c>
      <c r="R335" s="1">
        <v>880</v>
      </c>
      <c r="S335" s="10">
        <f t="shared" si="54"/>
        <v>11.891891891891891</v>
      </c>
    </row>
    <row r="336" spans="4:19" x14ac:dyDescent="0.25">
      <c r="D336" s="1" t="s">
        <v>44</v>
      </c>
      <c r="E336" s="1">
        <v>31</v>
      </c>
      <c r="F336" s="1">
        <v>270</v>
      </c>
      <c r="G336" s="1">
        <v>8.6999999999999993</v>
      </c>
      <c r="H336" s="1">
        <v>84</v>
      </c>
      <c r="I336" s="4">
        <v>884</v>
      </c>
      <c r="J336" s="1">
        <v>10.5</v>
      </c>
      <c r="K336" s="1">
        <v>87.5</v>
      </c>
      <c r="L336" s="1">
        <v>1384.5</v>
      </c>
      <c r="M336" s="10">
        <f t="shared" si="52"/>
        <v>15.822857142857142</v>
      </c>
      <c r="N336" s="1">
        <v>38</v>
      </c>
      <c r="O336" s="1">
        <v>438</v>
      </c>
      <c r="P336" s="10">
        <f t="shared" si="53"/>
        <v>11.526315789473685</v>
      </c>
      <c r="Q336" s="1">
        <v>73</v>
      </c>
      <c r="R336" s="1">
        <v>742</v>
      </c>
      <c r="S336" s="10">
        <f t="shared" si="54"/>
        <v>10.164383561643836</v>
      </c>
    </row>
    <row r="337" spans="4:19" x14ac:dyDescent="0.25">
      <c r="D337" s="1" t="s">
        <v>45</v>
      </c>
      <c r="E337" s="1">
        <v>614</v>
      </c>
      <c r="F337" s="1">
        <v>7995</v>
      </c>
      <c r="G337" s="1">
        <v>13</v>
      </c>
      <c r="H337" s="1">
        <v>457</v>
      </c>
      <c r="I337" s="4">
        <v>2135</v>
      </c>
      <c r="J337" s="1">
        <v>4.7</v>
      </c>
      <c r="K337" s="1">
        <v>244</v>
      </c>
      <c r="L337" s="1">
        <v>1769</v>
      </c>
      <c r="M337" s="10">
        <f t="shared" si="52"/>
        <v>7.25</v>
      </c>
      <c r="N337" s="1">
        <v>232</v>
      </c>
      <c r="O337" s="2">
        <v>3243</v>
      </c>
      <c r="P337" s="10">
        <f t="shared" si="53"/>
        <v>13.978448275862069</v>
      </c>
      <c r="Q337" s="1">
        <v>233</v>
      </c>
      <c r="R337" s="2">
        <v>2970</v>
      </c>
      <c r="S337" s="10">
        <f t="shared" si="54"/>
        <v>12.746781115879829</v>
      </c>
    </row>
    <row r="338" spans="4:19" x14ac:dyDescent="0.25">
      <c r="D338" s="1" t="s">
        <v>46</v>
      </c>
      <c r="E338" s="1">
        <v>453</v>
      </c>
      <c r="F338" s="1">
        <v>7328</v>
      </c>
      <c r="G338" s="1">
        <v>16.2</v>
      </c>
      <c r="H338" s="1">
        <v>199</v>
      </c>
      <c r="I338" s="4">
        <v>1144</v>
      </c>
      <c r="J338" s="1">
        <v>5.7</v>
      </c>
      <c r="K338" s="1">
        <v>225.5</v>
      </c>
      <c r="L338" s="1">
        <v>3115</v>
      </c>
      <c r="M338" s="10">
        <f t="shared" si="52"/>
        <v>13.813747228381375</v>
      </c>
      <c r="N338" s="1">
        <v>315</v>
      </c>
      <c r="O338" s="2">
        <v>3498</v>
      </c>
      <c r="P338" s="10">
        <f t="shared" si="53"/>
        <v>11.104761904761904</v>
      </c>
      <c r="Q338" s="1">
        <v>329</v>
      </c>
      <c r="R338" s="2">
        <v>1667</v>
      </c>
      <c r="S338" s="10">
        <f t="shared" si="54"/>
        <v>5.0668693009118542</v>
      </c>
    </row>
    <row r="339" spans="4:19" x14ac:dyDescent="0.25">
      <c r="D339" s="1" t="s">
        <v>48</v>
      </c>
      <c r="E339" s="1">
        <v>3</v>
      </c>
      <c r="F339" s="1">
        <v>2</v>
      </c>
      <c r="G339" s="1">
        <v>0.7</v>
      </c>
      <c r="H339" s="1">
        <v>122</v>
      </c>
      <c r="I339" s="4">
        <v>1315</v>
      </c>
      <c r="J339" s="1">
        <v>10.8</v>
      </c>
      <c r="K339" s="1">
        <v>87.3</v>
      </c>
      <c r="L339" s="1">
        <v>986</v>
      </c>
      <c r="M339" s="10">
        <f t="shared" si="52"/>
        <v>11.294387170675831</v>
      </c>
      <c r="N339" s="1">
        <v>95</v>
      </c>
      <c r="O339" s="2">
        <v>1325</v>
      </c>
      <c r="P339" s="10">
        <f t="shared" si="53"/>
        <v>13.947368421052632</v>
      </c>
      <c r="Q339" s="1">
        <v>60</v>
      </c>
      <c r="R339" s="1">
        <v>711</v>
      </c>
      <c r="S339" s="10">
        <f t="shared" si="54"/>
        <v>11.85</v>
      </c>
    </row>
    <row r="340" spans="4:19" x14ac:dyDescent="0.25">
      <c r="D340" s="1" t="s">
        <v>49</v>
      </c>
      <c r="E340" s="1">
        <v>1559</v>
      </c>
      <c r="F340" s="1">
        <v>20802</v>
      </c>
      <c r="G340" s="1">
        <v>13.3</v>
      </c>
      <c r="H340" s="1">
        <v>831</v>
      </c>
      <c r="I340" s="4">
        <v>8312</v>
      </c>
      <c r="J340" s="1">
        <v>10</v>
      </c>
      <c r="K340" s="1">
        <v>715</v>
      </c>
      <c r="L340" s="1">
        <v>7305</v>
      </c>
      <c r="M340" s="10">
        <f t="shared" si="52"/>
        <v>10.216783216783217</v>
      </c>
      <c r="N340" s="1">
        <v>740</v>
      </c>
      <c r="O340" s="2">
        <v>8905</v>
      </c>
      <c r="P340" s="10">
        <f t="shared" si="53"/>
        <v>12.033783783783784</v>
      </c>
      <c r="Q340" s="1">
        <v>693</v>
      </c>
      <c r="R340" s="2">
        <v>9722</v>
      </c>
      <c r="S340" s="10">
        <f t="shared" si="54"/>
        <v>14.028860028860029</v>
      </c>
    </row>
    <row r="341" spans="4:19" x14ac:dyDescent="0.25">
      <c r="D341" s="1" t="s">
        <v>51</v>
      </c>
      <c r="E341" s="1">
        <v>112</v>
      </c>
      <c r="F341" s="1">
        <v>2625</v>
      </c>
      <c r="G341" s="1">
        <v>23.4</v>
      </c>
      <c r="H341" s="1">
        <v>7</v>
      </c>
      <c r="I341" s="4">
        <v>70</v>
      </c>
      <c r="J341" s="1">
        <v>10</v>
      </c>
      <c r="K341" s="1">
        <v>6</v>
      </c>
      <c r="L341" s="1">
        <v>62</v>
      </c>
      <c r="M341" s="10">
        <f t="shared" si="52"/>
        <v>10.333333333333334</v>
      </c>
      <c r="N341" s="1">
        <v>22</v>
      </c>
      <c r="O341" s="2">
        <v>1450</v>
      </c>
      <c r="P341" s="10">
        <f t="shared" si="53"/>
        <v>65.909090909090907</v>
      </c>
      <c r="Q341" s="1">
        <v>46</v>
      </c>
      <c r="R341" s="1">
        <v>453</v>
      </c>
      <c r="S341" s="10">
        <f t="shared" si="54"/>
        <v>9.8478260869565215</v>
      </c>
    </row>
    <row r="342" spans="4:19" x14ac:dyDescent="0.25">
      <c r="D342" s="6" t="s">
        <v>52</v>
      </c>
      <c r="E342" s="8">
        <f>SUM(E301:E341)</f>
        <v>66938.100000000006</v>
      </c>
      <c r="F342" s="8">
        <f>SUM(F301:F341)</f>
        <v>859393.3</v>
      </c>
      <c r="G342" s="15">
        <f>AVERAGE(G301:G341)</f>
        <v>11.039024390243902</v>
      </c>
      <c r="H342" s="8">
        <f>SUM(H301:H341)</f>
        <v>58513.9</v>
      </c>
      <c r="I342" s="8">
        <f>SUM(I301:I341)</f>
        <v>729540.5</v>
      </c>
      <c r="J342" s="13">
        <f>AVERAGE(J301:J341)</f>
        <v>11.702439024390245</v>
      </c>
      <c r="K342" s="7">
        <f>SUM(K301:K341)</f>
        <v>61065.24</v>
      </c>
      <c r="L342" s="7">
        <f>SUM(L301:L341)</f>
        <v>763632.58499999996</v>
      </c>
      <c r="M342" s="13">
        <f>AVERAGE(M301:M341)</f>
        <v>12.846096144057137</v>
      </c>
      <c r="N342" s="7">
        <f>SUM(N301:N341)</f>
        <v>42224</v>
      </c>
      <c r="O342" s="7">
        <f>SUM(O301:O341)</f>
        <v>622802</v>
      </c>
      <c r="P342" s="13">
        <f>AVERAGE(P301:P341)</f>
        <v>13.9442452870575</v>
      </c>
      <c r="Q342" s="7">
        <f>SUM(Q301:Q341)</f>
        <v>47177</v>
      </c>
      <c r="R342" s="7">
        <f>SUM(R301:R341)</f>
        <v>697324</v>
      </c>
      <c r="S342" s="13">
        <f>AVERAGE(S301:S341)</f>
        <v>10.351969956334464</v>
      </c>
    </row>
    <row r="343" spans="4:19" x14ac:dyDescent="0.25">
      <c r="D343" s="1"/>
      <c r="E343" s="1"/>
      <c r="F343" s="1"/>
      <c r="G343" s="1"/>
      <c r="H343" s="1"/>
      <c r="I343" s="4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4:19" x14ac:dyDescent="0.25">
      <c r="D344" s="1"/>
      <c r="E344" s="1"/>
      <c r="F344" s="1"/>
      <c r="G344" s="1"/>
      <c r="H344" s="1"/>
      <c r="I344" s="4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4:19" x14ac:dyDescent="0.25">
      <c r="D345" s="6" t="s">
        <v>71</v>
      </c>
      <c r="E345" s="6"/>
      <c r="F345" s="6"/>
      <c r="G345" s="6"/>
      <c r="H345" s="6"/>
      <c r="I345" s="8"/>
      <c r="J345" s="6"/>
      <c r="K345" s="6"/>
      <c r="L345" s="6"/>
      <c r="M345" s="6"/>
      <c r="N345" s="6"/>
      <c r="O345" s="6"/>
      <c r="P345" s="6"/>
      <c r="Q345" s="6"/>
      <c r="R345" s="6"/>
      <c r="S345" s="6"/>
    </row>
    <row r="346" spans="4:19" x14ac:dyDescent="0.25">
      <c r="D346" s="6"/>
      <c r="E346" s="6">
        <v>2012</v>
      </c>
      <c r="F346" s="6"/>
      <c r="G346" s="6"/>
      <c r="H346" s="6">
        <v>2013</v>
      </c>
      <c r="I346" s="4"/>
      <c r="J346" s="1"/>
      <c r="K346" s="6">
        <v>2014</v>
      </c>
      <c r="L346" s="6"/>
      <c r="M346" s="6"/>
      <c r="N346" s="6">
        <v>2015</v>
      </c>
      <c r="O346" s="6"/>
      <c r="P346" s="6"/>
      <c r="Q346" s="6">
        <v>2016</v>
      </c>
      <c r="R346" s="6"/>
      <c r="S346" s="6"/>
    </row>
    <row r="347" spans="4:19" x14ac:dyDescent="0.25">
      <c r="D347" s="6"/>
      <c r="E347" s="6" t="s">
        <v>1</v>
      </c>
      <c r="F347" s="6" t="s">
        <v>2</v>
      </c>
      <c r="G347" s="6" t="s">
        <v>76</v>
      </c>
      <c r="H347" s="6" t="s">
        <v>1</v>
      </c>
      <c r="I347" s="8" t="s">
        <v>2</v>
      </c>
      <c r="J347" s="6" t="s">
        <v>76</v>
      </c>
      <c r="K347" s="6" t="s">
        <v>1</v>
      </c>
      <c r="L347" s="6" t="s">
        <v>2</v>
      </c>
      <c r="M347" s="6" t="s">
        <v>76</v>
      </c>
      <c r="N347" s="6" t="s">
        <v>1</v>
      </c>
      <c r="O347" s="6" t="s">
        <v>2</v>
      </c>
      <c r="P347" s="6" t="s">
        <v>76</v>
      </c>
      <c r="Q347" s="6" t="s">
        <v>1</v>
      </c>
      <c r="R347" s="6" t="s">
        <v>2</v>
      </c>
      <c r="S347" s="6" t="s">
        <v>76</v>
      </c>
    </row>
    <row r="348" spans="4:19" x14ac:dyDescent="0.25">
      <c r="D348" s="6" t="s">
        <v>61</v>
      </c>
      <c r="E348" s="6" t="s">
        <v>3</v>
      </c>
      <c r="F348" s="6" t="s">
        <v>4</v>
      </c>
      <c r="G348" s="6"/>
      <c r="H348" s="6" t="s">
        <v>3</v>
      </c>
      <c r="I348" s="8" t="s">
        <v>4</v>
      </c>
      <c r="J348" s="6"/>
      <c r="K348" s="6" t="s">
        <v>3</v>
      </c>
      <c r="L348" s="6" t="s">
        <v>4</v>
      </c>
      <c r="M348" s="6"/>
      <c r="N348" s="6" t="s">
        <v>3</v>
      </c>
      <c r="O348" s="6" t="s">
        <v>4</v>
      </c>
      <c r="P348" s="6"/>
      <c r="Q348" s="6" t="s">
        <v>3</v>
      </c>
      <c r="R348" s="6" t="s">
        <v>4</v>
      </c>
      <c r="S348" s="6"/>
    </row>
    <row r="349" spans="4:19" x14ac:dyDescent="0.25">
      <c r="D349" s="1" t="s">
        <v>5</v>
      </c>
      <c r="E349" s="1">
        <v>1110</v>
      </c>
      <c r="F349" s="1">
        <v>906.48</v>
      </c>
      <c r="G349" s="12">
        <v>0.81664864864864861</v>
      </c>
      <c r="H349" s="1">
        <v>3390</v>
      </c>
      <c r="I349" s="4">
        <v>4331.88</v>
      </c>
      <c r="J349" s="12">
        <v>1.2778407079646017</v>
      </c>
      <c r="K349" s="2">
        <v>2301</v>
      </c>
      <c r="L349" s="2">
        <v>3035.43</v>
      </c>
      <c r="M349" s="11">
        <v>1.3191786179921772</v>
      </c>
      <c r="N349" s="2">
        <v>2724</v>
      </c>
      <c r="O349" s="2">
        <v>1551</v>
      </c>
      <c r="P349" s="11">
        <f>O349/N349</f>
        <v>0.56938325991189431</v>
      </c>
      <c r="Q349" s="2">
        <v>3478</v>
      </c>
      <c r="R349" s="2">
        <v>2664</v>
      </c>
      <c r="S349" s="11">
        <f>R349/Q349</f>
        <v>0.76595744680851063</v>
      </c>
    </row>
    <row r="350" spans="4:19" x14ac:dyDescent="0.25">
      <c r="D350" s="1" t="s">
        <v>6</v>
      </c>
      <c r="E350" s="1">
        <v>426</v>
      </c>
      <c r="F350" s="1">
        <v>583.83000000000004</v>
      </c>
      <c r="G350" s="12">
        <v>1.3704929577464791</v>
      </c>
      <c r="H350" s="1">
        <v>530</v>
      </c>
      <c r="I350" s="4">
        <v>498.6</v>
      </c>
      <c r="J350" s="12">
        <v>0.94075471698113211</v>
      </c>
      <c r="K350" s="1">
        <v>992</v>
      </c>
      <c r="L350" s="2">
        <v>1178.6400000000001</v>
      </c>
      <c r="M350" s="11">
        <v>1.1881451612903227</v>
      </c>
      <c r="N350" s="2">
        <v>1244</v>
      </c>
      <c r="O350" s="2">
        <v>1545</v>
      </c>
      <c r="P350" s="11">
        <f t="shared" ref="P350:P382" si="55">O350/N350</f>
        <v>1.2419614147909968</v>
      </c>
      <c r="Q350" s="2">
        <v>1946</v>
      </c>
      <c r="R350" s="2">
        <v>1510</v>
      </c>
      <c r="S350" s="11">
        <f t="shared" ref="S350:S382" si="56">R350/Q350</f>
        <v>0.77595066803699897</v>
      </c>
    </row>
    <row r="351" spans="4:19" x14ac:dyDescent="0.25">
      <c r="D351" s="1" t="s">
        <v>7</v>
      </c>
      <c r="E351" s="1">
        <v>557</v>
      </c>
      <c r="F351" s="1">
        <v>225.9</v>
      </c>
      <c r="G351" s="12">
        <v>0.40556552962298026</v>
      </c>
      <c r="H351" s="1">
        <v>4879</v>
      </c>
      <c r="I351" s="4">
        <v>3520.8</v>
      </c>
      <c r="J351" s="12">
        <v>0.72162328345972537</v>
      </c>
      <c r="K351" s="2">
        <v>4760</v>
      </c>
      <c r="L351" s="2">
        <v>3143.97</v>
      </c>
      <c r="M351" s="11">
        <v>0.66049789915966384</v>
      </c>
      <c r="N351" s="2">
        <v>1290</v>
      </c>
      <c r="O351" s="2">
        <v>1527</v>
      </c>
      <c r="P351" s="11">
        <f t="shared" si="55"/>
        <v>1.1837209302325582</v>
      </c>
      <c r="Q351" s="2">
        <v>1223</v>
      </c>
      <c r="R351" s="2">
        <v>1378</v>
      </c>
      <c r="S351" s="11">
        <f t="shared" si="56"/>
        <v>1.1267375306623058</v>
      </c>
    </row>
    <row r="352" spans="4:19" x14ac:dyDescent="0.25">
      <c r="D352" s="1" t="s">
        <v>8</v>
      </c>
      <c r="E352" s="1">
        <v>3748</v>
      </c>
      <c r="F352" s="1">
        <v>2108.6999999999998</v>
      </c>
      <c r="G352" s="12">
        <v>0.56262006403415155</v>
      </c>
      <c r="H352" s="1">
        <v>4519</v>
      </c>
      <c r="I352" s="4">
        <v>4575.96</v>
      </c>
      <c r="J352" s="12">
        <v>1.0126045585306485</v>
      </c>
      <c r="K352" s="2">
        <v>4500</v>
      </c>
      <c r="L352" s="2">
        <v>6429.96</v>
      </c>
      <c r="M352" s="11">
        <v>1.4288799999999999</v>
      </c>
      <c r="N352" s="2">
        <v>5196</v>
      </c>
      <c r="O352" s="2">
        <v>5571</v>
      </c>
      <c r="P352" s="11">
        <f t="shared" si="55"/>
        <v>1.0721709006928406</v>
      </c>
      <c r="Q352" s="2">
        <v>4471</v>
      </c>
      <c r="R352" s="2">
        <v>1461</v>
      </c>
      <c r="S352" s="11">
        <f t="shared" si="56"/>
        <v>0.3267725341087005</v>
      </c>
    </row>
    <row r="353" spans="4:19" x14ac:dyDescent="0.25">
      <c r="D353" s="1" t="s">
        <v>9</v>
      </c>
      <c r="E353" s="1">
        <v>1187</v>
      </c>
      <c r="F353" s="1">
        <v>2448.36</v>
      </c>
      <c r="G353" s="12">
        <v>2.0626453243470935</v>
      </c>
      <c r="H353" s="1">
        <v>2118</v>
      </c>
      <c r="I353" s="4">
        <v>1768.5</v>
      </c>
      <c r="J353" s="12">
        <v>0.83498583569405094</v>
      </c>
      <c r="K353" s="2">
        <v>2407</v>
      </c>
      <c r="L353" s="2">
        <v>1831.68</v>
      </c>
      <c r="M353" s="11">
        <v>0.76098047361861243</v>
      </c>
      <c r="N353" s="2">
        <v>1881</v>
      </c>
      <c r="O353" s="2">
        <v>1435</v>
      </c>
      <c r="P353" s="11">
        <f t="shared" si="55"/>
        <v>0.7628920786815524</v>
      </c>
      <c r="Q353" s="2">
        <v>1745</v>
      </c>
      <c r="R353" s="2">
        <v>956</v>
      </c>
      <c r="S353" s="11">
        <f t="shared" si="56"/>
        <v>0.54785100286532951</v>
      </c>
    </row>
    <row r="354" spans="4:19" x14ac:dyDescent="0.25">
      <c r="D354" s="1" t="s">
        <v>10</v>
      </c>
      <c r="E354" s="1">
        <v>6496</v>
      </c>
      <c r="F354" s="1">
        <v>4497.75</v>
      </c>
      <c r="G354" s="12">
        <v>0.69238762315270941</v>
      </c>
      <c r="H354" s="1">
        <v>3042</v>
      </c>
      <c r="I354" s="4">
        <v>3195.72</v>
      </c>
      <c r="J354" s="12">
        <v>1.0505325443786981</v>
      </c>
      <c r="K354" s="2">
        <v>2799</v>
      </c>
      <c r="L354" s="2">
        <v>2423.16</v>
      </c>
      <c r="M354" s="11">
        <v>0.86572347266881022</v>
      </c>
      <c r="N354" s="2">
        <v>149</v>
      </c>
      <c r="O354" s="2">
        <v>192</v>
      </c>
      <c r="P354" s="11">
        <f t="shared" si="55"/>
        <v>1.2885906040268456</v>
      </c>
      <c r="Q354" s="2">
        <v>202</v>
      </c>
      <c r="R354" s="2">
        <v>284</v>
      </c>
      <c r="S354" s="11">
        <f t="shared" si="56"/>
        <v>1.4059405940594059</v>
      </c>
    </row>
    <row r="355" spans="4:19" x14ac:dyDescent="0.25">
      <c r="D355" s="1" t="s">
        <v>12</v>
      </c>
      <c r="E355" s="1">
        <v>156</v>
      </c>
      <c r="F355" s="1">
        <v>81.45</v>
      </c>
      <c r="G355" s="12">
        <v>0.52211538461538465</v>
      </c>
      <c r="H355" s="1">
        <v>2588</v>
      </c>
      <c r="I355" s="4">
        <v>4476.24</v>
      </c>
      <c r="J355" s="12">
        <v>1.729613601236476</v>
      </c>
      <c r="K355" s="2">
        <v>1785</v>
      </c>
      <c r="L355" s="2">
        <v>3011.04</v>
      </c>
      <c r="M355" s="11">
        <v>1.6868571428571428</v>
      </c>
      <c r="N355" s="2">
        <v>86</v>
      </c>
      <c r="O355" s="2">
        <v>43</v>
      </c>
      <c r="P355" s="11">
        <f t="shared" si="55"/>
        <v>0.5</v>
      </c>
      <c r="Q355" s="2">
        <v>60</v>
      </c>
      <c r="R355" s="2">
        <v>39</v>
      </c>
      <c r="S355" s="11">
        <f t="shared" si="56"/>
        <v>0.65</v>
      </c>
    </row>
    <row r="356" spans="4:19" x14ac:dyDescent="0.25">
      <c r="D356" s="1" t="s">
        <v>14</v>
      </c>
      <c r="E356" s="1">
        <v>69</v>
      </c>
      <c r="F356" s="1">
        <v>16.38</v>
      </c>
      <c r="G356" s="12">
        <v>0.23739130434782607</v>
      </c>
      <c r="H356" s="1">
        <v>65</v>
      </c>
      <c r="I356" s="4">
        <v>28.44</v>
      </c>
      <c r="J356" s="12">
        <v>0.43753846153846154</v>
      </c>
      <c r="K356" s="1">
        <v>26</v>
      </c>
      <c r="L356" s="1">
        <v>6.12</v>
      </c>
      <c r="M356" s="11">
        <v>0.23538461538461539</v>
      </c>
      <c r="N356" s="2">
        <v>45</v>
      </c>
      <c r="O356" s="2">
        <v>66</v>
      </c>
      <c r="P356" s="11">
        <f t="shared" si="55"/>
        <v>1.4666666666666666</v>
      </c>
      <c r="Q356" s="2">
        <v>37</v>
      </c>
      <c r="R356" s="2">
        <v>42</v>
      </c>
      <c r="S356" s="11">
        <f t="shared" si="56"/>
        <v>1.1351351351351351</v>
      </c>
    </row>
    <row r="357" spans="4:19" x14ac:dyDescent="0.25">
      <c r="D357" s="1" t="s">
        <v>15</v>
      </c>
      <c r="E357" s="1">
        <v>167</v>
      </c>
      <c r="F357" s="1">
        <v>103.95</v>
      </c>
      <c r="G357" s="12">
        <v>0.62245508982035935</v>
      </c>
      <c r="H357" s="1">
        <v>460</v>
      </c>
      <c r="I357" s="4">
        <v>528.57000000000005</v>
      </c>
      <c r="J357" s="12">
        <v>1.1490652173913045</v>
      </c>
      <c r="K357" s="1">
        <v>534</v>
      </c>
      <c r="L357" s="2">
        <v>440.01</v>
      </c>
      <c r="M357" s="11">
        <v>0.82398876404494381</v>
      </c>
      <c r="N357" s="2">
        <v>429</v>
      </c>
      <c r="O357" s="2">
        <v>275</v>
      </c>
      <c r="P357" s="11">
        <f t="shared" si="55"/>
        <v>0.64102564102564108</v>
      </c>
      <c r="Q357" s="2">
        <v>454</v>
      </c>
      <c r="R357" s="2">
        <v>352</v>
      </c>
      <c r="S357" s="11">
        <f t="shared" si="56"/>
        <v>0.77533039647577096</v>
      </c>
    </row>
    <row r="358" spans="4:19" x14ac:dyDescent="0.25">
      <c r="D358" s="1" t="s">
        <v>16</v>
      </c>
      <c r="E358" s="1">
        <v>490</v>
      </c>
      <c r="F358" s="1">
        <v>686.43</v>
      </c>
      <c r="G358" s="12">
        <v>1.4008775510204081</v>
      </c>
      <c r="H358" s="1">
        <v>618</v>
      </c>
      <c r="I358" s="4">
        <v>513.99</v>
      </c>
      <c r="J358" s="12">
        <v>0.83169902912621363</v>
      </c>
      <c r="K358" s="1">
        <v>618</v>
      </c>
      <c r="L358" s="2">
        <v>618.39</v>
      </c>
      <c r="M358" s="11">
        <v>1.000631067961165</v>
      </c>
      <c r="N358" s="2">
        <v>569</v>
      </c>
      <c r="O358" s="2">
        <v>516</v>
      </c>
      <c r="P358" s="11">
        <f t="shared" si="55"/>
        <v>0.90685413005272408</v>
      </c>
      <c r="Q358" s="2">
        <v>430</v>
      </c>
      <c r="R358" s="2">
        <v>284</v>
      </c>
      <c r="S358" s="11">
        <f t="shared" si="56"/>
        <v>0.66046511627906979</v>
      </c>
    </row>
    <row r="359" spans="4:19" x14ac:dyDescent="0.25">
      <c r="D359" s="1" t="s">
        <v>18</v>
      </c>
      <c r="E359" s="1">
        <v>32</v>
      </c>
      <c r="F359" s="1">
        <v>8.3699999999999992</v>
      </c>
      <c r="G359" s="12">
        <v>0.26156249999999998</v>
      </c>
      <c r="H359" s="1">
        <v>7</v>
      </c>
      <c r="I359" s="4">
        <v>0.72</v>
      </c>
      <c r="J359" s="12">
        <v>0.10285714285714286</v>
      </c>
      <c r="K359" s="1">
        <v>4</v>
      </c>
      <c r="L359" s="1">
        <v>0.45</v>
      </c>
      <c r="M359" s="11">
        <v>0.1125</v>
      </c>
      <c r="N359" s="2">
        <v>17</v>
      </c>
      <c r="O359" s="2">
        <v>23</v>
      </c>
      <c r="P359" s="11">
        <f t="shared" si="55"/>
        <v>1.3529411764705883</v>
      </c>
      <c r="Q359" s="2">
        <v>13</v>
      </c>
      <c r="R359" s="2">
        <v>7</v>
      </c>
      <c r="S359" s="11">
        <f t="shared" si="56"/>
        <v>0.53846153846153844</v>
      </c>
    </row>
    <row r="360" spans="4:19" x14ac:dyDescent="0.25">
      <c r="D360" s="1" t="s">
        <v>19</v>
      </c>
      <c r="E360" s="1">
        <v>30</v>
      </c>
      <c r="F360" s="1">
        <v>49.14</v>
      </c>
      <c r="G360" s="12">
        <v>1.6380000000000001</v>
      </c>
      <c r="H360" s="1">
        <v>48</v>
      </c>
      <c r="I360" s="4">
        <v>44.46</v>
      </c>
      <c r="J360" s="12">
        <v>0.92625000000000002</v>
      </c>
      <c r="K360" s="1">
        <v>12</v>
      </c>
      <c r="L360" s="1">
        <v>9.7200000000000006</v>
      </c>
      <c r="M360" s="11">
        <v>0.81</v>
      </c>
      <c r="N360" s="2">
        <v>9</v>
      </c>
      <c r="O360" s="2">
        <v>9</v>
      </c>
      <c r="P360" s="11">
        <f t="shared" si="55"/>
        <v>1</v>
      </c>
      <c r="Q360" s="2">
        <v>9</v>
      </c>
      <c r="R360" s="2">
        <v>8</v>
      </c>
      <c r="S360" s="11">
        <f t="shared" si="56"/>
        <v>0.88888888888888884</v>
      </c>
    </row>
    <row r="361" spans="4:19" x14ac:dyDescent="0.25">
      <c r="D361" s="1" t="s">
        <v>20</v>
      </c>
      <c r="E361" s="1">
        <v>6970</v>
      </c>
      <c r="F361" s="1">
        <v>6569.1</v>
      </c>
      <c r="G361" s="12">
        <v>0.94248206599713058</v>
      </c>
      <c r="H361" s="1">
        <v>7313</v>
      </c>
      <c r="I361" s="4">
        <v>18578.43</v>
      </c>
      <c r="J361" s="12">
        <v>2.5404662929030493</v>
      </c>
      <c r="K361" s="2">
        <v>7357</v>
      </c>
      <c r="L361" s="2">
        <v>19409.04</v>
      </c>
      <c r="M361" s="11">
        <v>2.6381731684110372</v>
      </c>
      <c r="N361" s="2">
        <v>3754</v>
      </c>
      <c r="O361" s="2">
        <v>3829</v>
      </c>
      <c r="P361" s="11">
        <f t="shared" si="55"/>
        <v>1.0199786893979754</v>
      </c>
      <c r="Q361" s="2">
        <v>3690</v>
      </c>
      <c r="R361" s="2">
        <v>3465</v>
      </c>
      <c r="S361" s="11">
        <f t="shared" si="56"/>
        <v>0.93902439024390238</v>
      </c>
    </row>
    <row r="362" spans="4:19" x14ac:dyDescent="0.25">
      <c r="D362" s="1" t="s">
        <v>21</v>
      </c>
      <c r="E362" s="1">
        <v>125</v>
      </c>
      <c r="F362" s="1">
        <v>54</v>
      </c>
      <c r="G362" s="12">
        <v>0.432</v>
      </c>
      <c r="H362" s="1">
        <v>51</v>
      </c>
      <c r="I362" s="4">
        <v>4.95</v>
      </c>
      <c r="J362" s="12">
        <v>9.7058823529411767E-2</v>
      </c>
      <c r="K362" s="1">
        <v>23</v>
      </c>
      <c r="L362" s="1">
        <v>5.85</v>
      </c>
      <c r="M362" s="11">
        <v>0.2543478260869565</v>
      </c>
      <c r="N362" s="2">
        <v>80</v>
      </c>
      <c r="O362" s="2">
        <v>90</v>
      </c>
      <c r="P362" s="11">
        <f t="shared" si="55"/>
        <v>1.125</v>
      </c>
      <c r="Q362" s="2">
        <v>76</v>
      </c>
      <c r="R362" s="2">
        <v>74</v>
      </c>
      <c r="S362" s="11">
        <f t="shared" si="56"/>
        <v>0.97368421052631582</v>
      </c>
    </row>
    <row r="363" spans="4:19" x14ac:dyDescent="0.25">
      <c r="D363" s="1" t="s">
        <v>22</v>
      </c>
      <c r="E363" s="1">
        <v>3430</v>
      </c>
      <c r="F363" s="1">
        <v>2082.96</v>
      </c>
      <c r="G363" s="12">
        <v>0.60727696793002917</v>
      </c>
      <c r="H363" s="1">
        <v>42678</v>
      </c>
      <c r="I363" s="4">
        <v>20260.98</v>
      </c>
      <c r="J363" s="12">
        <v>0.47474061577393506</v>
      </c>
      <c r="K363" s="2">
        <v>53735</v>
      </c>
      <c r="L363" s="2">
        <v>52421.94</v>
      </c>
      <c r="M363" s="11">
        <v>0.97556415743928537</v>
      </c>
      <c r="N363" s="2">
        <v>23</v>
      </c>
      <c r="O363" s="2">
        <v>23</v>
      </c>
      <c r="P363" s="11">
        <f t="shared" si="55"/>
        <v>1</v>
      </c>
      <c r="Q363" s="2">
        <v>21</v>
      </c>
      <c r="R363" s="2">
        <v>9</v>
      </c>
      <c r="S363" s="11">
        <f t="shared" si="56"/>
        <v>0.42857142857142855</v>
      </c>
    </row>
    <row r="364" spans="4:19" x14ac:dyDescent="0.25">
      <c r="D364" s="1" t="s">
        <v>23</v>
      </c>
      <c r="E364" s="1">
        <v>9</v>
      </c>
      <c r="F364" s="1">
        <v>1.44</v>
      </c>
      <c r="G364" s="12">
        <v>0.16</v>
      </c>
      <c r="H364" s="1">
        <v>22</v>
      </c>
      <c r="I364" s="4">
        <v>15.3</v>
      </c>
      <c r="J364" s="12">
        <v>0.69545454545454544</v>
      </c>
      <c r="K364" s="1">
        <v>4</v>
      </c>
      <c r="L364" s="1">
        <v>0</v>
      </c>
      <c r="M364" s="11">
        <v>0</v>
      </c>
      <c r="N364" s="2">
        <v>6</v>
      </c>
      <c r="O364" s="2">
        <v>8</v>
      </c>
      <c r="P364" s="11">
        <f t="shared" si="55"/>
        <v>1.3333333333333333</v>
      </c>
      <c r="Q364" s="2">
        <v>25</v>
      </c>
      <c r="R364" s="2">
        <v>11</v>
      </c>
      <c r="S364" s="11">
        <f t="shared" si="56"/>
        <v>0.44</v>
      </c>
    </row>
    <row r="365" spans="4:19" x14ac:dyDescent="0.25">
      <c r="D365" s="1" t="s">
        <v>24</v>
      </c>
      <c r="E365" s="1">
        <v>1050</v>
      </c>
      <c r="F365" s="1">
        <v>1416.69</v>
      </c>
      <c r="G365" s="12">
        <v>1.3492285714285714</v>
      </c>
      <c r="H365" s="1">
        <v>668</v>
      </c>
      <c r="I365" s="4">
        <v>640.71</v>
      </c>
      <c r="J365" s="12">
        <v>0.95914670658682644</v>
      </c>
      <c r="K365" s="1">
        <v>0</v>
      </c>
      <c r="L365" s="1">
        <v>0</v>
      </c>
      <c r="M365" s="11">
        <v>0</v>
      </c>
      <c r="N365" s="2">
        <v>25</v>
      </c>
      <c r="O365" s="2">
        <v>18</v>
      </c>
      <c r="P365" s="11">
        <f t="shared" si="55"/>
        <v>0.72</v>
      </c>
      <c r="Q365" s="2">
        <v>50</v>
      </c>
      <c r="R365" s="2">
        <v>29</v>
      </c>
      <c r="S365" s="11">
        <f t="shared" si="56"/>
        <v>0.57999999999999996</v>
      </c>
    </row>
    <row r="366" spans="4:19" x14ac:dyDescent="0.25">
      <c r="D366" s="1" t="s">
        <v>25</v>
      </c>
      <c r="E366" s="1">
        <v>183</v>
      </c>
      <c r="F366" s="1">
        <v>49.32</v>
      </c>
      <c r="G366" s="12">
        <v>0.26950819672131149</v>
      </c>
      <c r="H366" s="1">
        <v>38</v>
      </c>
      <c r="I366" s="4">
        <v>74.97</v>
      </c>
      <c r="J366" s="12">
        <v>1.9728947368421053</v>
      </c>
      <c r="K366" s="1">
        <v>273</v>
      </c>
      <c r="L366" s="1">
        <v>80.37</v>
      </c>
      <c r="M366" s="11">
        <v>0.29439560439560442</v>
      </c>
      <c r="N366" s="2">
        <v>32</v>
      </c>
      <c r="O366" s="2">
        <v>19</v>
      </c>
      <c r="P366" s="11">
        <f t="shared" si="55"/>
        <v>0.59375</v>
      </c>
      <c r="Q366" s="2">
        <v>46</v>
      </c>
      <c r="R366" s="2">
        <v>24</v>
      </c>
      <c r="S366" s="11">
        <f t="shared" si="56"/>
        <v>0.52173913043478259</v>
      </c>
    </row>
    <row r="367" spans="4:19" x14ac:dyDescent="0.25">
      <c r="D367" s="1" t="s">
        <v>26</v>
      </c>
      <c r="E367" s="1">
        <v>20191</v>
      </c>
      <c r="F367" s="1">
        <v>13410.9</v>
      </c>
      <c r="G367" s="12">
        <v>0.66420187212124215</v>
      </c>
      <c r="H367" s="1">
        <v>936</v>
      </c>
      <c r="I367" s="4">
        <v>707.85</v>
      </c>
      <c r="J367" s="12">
        <v>0.75624999999999998</v>
      </c>
      <c r="K367" s="2">
        <v>1853</v>
      </c>
      <c r="L367" s="2">
        <v>3163.59</v>
      </c>
      <c r="M367" s="11">
        <v>1.7072800863464652</v>
      </c>
      <c r="N367" s="2">
        <v>382</v>
      </c>
      <c r="O367" s="2">
        <v>389</v>
      </c>
      <c r="P367" s="11">
        <f t="shared" si="55"/>
        <v>1.0183246073298429</v>
      </c>
      <c r="Q367" s="2">
        <v>179</v>
      </c>
      <c r="R367" s="2">
        <v>73</v>
      </c>
      <c r="S367" s="11">
        <f t="shared" si="56"/>
        <v>0.40782122905027934</v>
      </c>
    </row>
    <row r="368" spans="4:19" x14ac:dyDescent="0.25">
      <c r="D368" s="1" t="s">
        <v>27</v>
      </c>
      <c r="E368" s="1">
        <v>4698</v>
      </c>
      <c r="F368" s="1">
        <v>2653.2</v>
      </c>
      <c r="G368" s="12">
        <v>0.5647509578544061</v>
      </c>
      <c r="H368" s="1">
        <v>10459</v>
      </c>
      <c r="I368" s="4">
        <v>1956.33</v>
      </c>
      <c r="J368" s="12">
        <v>0.18704751888325843</v>
      </c>
      <c r="K368" s="2">
        <v>11322</v>
      </c>
      <c r="L368" s="2">
        <v>3193.65</v>
      </c>
      <c r="M368" s="11">
        <v>0.28207472178060417</v>
      </c>
      <c r="N368" s="2">
        <v>352</v>
      </c>
      <c r="O368" s="2">
        <v>461</v>
      </c>
      <c r="P368" s="11">
        <f t="shared" si="55"/>
        <v>1.3096590909090908</v>
      </c>
      <c r="Q368" s="2">
        <v>316</v>
      </c>
      <c r="R368" s="2">
        <v>308</v>
      </c>
      <c r="S368" s="11">
        <f t="shared" si="56"/>
        <v>0.97468354430379744</v>
      </c>
    </row>
    <row r="369" spans="4:19" x14ac:dyDescent="0.25">
      <c r="D369" s="1" t="s">
        <v>30</v>
      </c>
      <c r="E369" s="1">
        <v>38362</v>
      </c>
      <c r="F369" s="1">
        <v>15682.68</v>
      </c>
      <c r="G369" s="12">
        <v>0.40880767426098746</v>
      </c>
      <c r="H369" s="1">
        <v>6452</v>
      </c>
      <c r="I369" s="4">
        <v>3292.2</v>
      </c>
      <c r="J369" s="12">
        <v>0.51026038437693733</v>
      </c>
      <c r="K369" s="2">
        <v>6853</v>
      </c>
      <c r="L369" s="2">
        <v>3663.72</v>
      </c>
      <c r="M369" s="11">
        <v>0.53461549686268783</v>
      </c>
      <c r="N369" s="2">
        <v>298</v>
      </c>
      <c r="O369" s="2">
        <v>369</v>
      </c>
      <c r="P369" s="11">
        <f t="shared" si="55"/>
        <v>1.238255033557047</v>
      </c>
      <c r="Q369" s="2">
        <v>200</v>
      </c>
      <c r="R369" s="2">
        <v>200</v>
      </c>
      <c r="S369" s="11">
        <f t="shared" si="56"/>
        <v>1</v>
      </c>
    </row>
    <row r="370" spans="4:19" x14ac:dyDescent="0.25">
      <c r="D370" s="1" t="s">
        <v>31</v>
      </c>
      <c r="E370" s="1">
        <v>1040</v>
      </c>
      <c r="F370" s="1">
        <v>842.85</v>
      </c>
      <c r="G370" s="12">
        <v>0.81043269230769233</v>
      </c>
      <c r="H370" s="1">
        <v>275</v>
      </c>
      <c r="I370" s="4">
        <v>50.31</v>
      </c>
      <c r="J370" s="12">
        <v>0.18294545454545455</v>
      </c>
      <c r="K370" s="1">
        <v>390</v>
      </c>
      <c r="L370" s="2">
        <v>114.21</v>
      </c>
      <c r="M370" s="11">
        <v>0.29284615384615381</v>
      </c>
      <c r="N370" s="2">
        <v>766</v>
      </c>
      <c r="O370" s="2">
        <v>755</v>
      </c>
      <c r="P370" s="11">
        <f t="shared" si="55"/>
        <v>0.98563968668407309</v>
      </c>
      <c r="Q370" s="2">
        <v>627</v>
      </c>
      <c r="R370" s="2">
        <v>491</v>
      </c>
      <c r="S370" s="11">
        <f t="shared" si="56"/>
        <v>0.78309409888357262</v>
      </c>
    </row>
    <row r="371" spans="4:19" x14ac:dyDescent="0.25">
      <c r="D371" s="1" t="s">
        <v>35</v>
      </c>
      <c r="E371" s="1">
        <v>730</v>
      </c>
      <c r="F371" s="1">
        <v>924.39</v>
      </c>
      <c r="G371" s="12">
        <v>1.2662876712328768</v>
      </c>
      <c r="H371" s="1">
        <v>318</v>
      </c>
      <c r="I371" s="4">
        <v>366.93</v>
      </c>
      <c r="J371" s="12">
        <v>1.1538679245283019</v>
      </c>
      <c r="K371" s="2">
        <v>3456</v>
      </c>
      <c r="L371" s="2">
        <v>1077.6600000000001</v>
      </c>
      <c r="M371" s="11">
        <v>0.31182291666666667</v>
      </c>
      <c r="N371" s="2">
        <v>475</v>
      </c>
      <c r="O371" s="2">
        <v>493</v>
      </c>
      <c r="P371" s="11">
        <f t="shared" si="55"/>
        <v>1.0378947368421052</v>
      </c>
      <c r="Q371" s="2">
        <v>452</v>
      </c>
      <c r="R371" s="2">
        <v>372</v>
      </c>
      <c r="S371" s="11">
        <f t="shared" si="56"/>
        <v>0.82300884955752207</v>
      </c>
    </row>
    <row r="372" spans="4:19" x14ac:dyDescent="0.25">
      <c r="D372" s="1" t="s">
        <v>36</v>
      </c>
      <c r="E372" s="1">
        <v>160</v>
      </c>
      <c r="F372" s="1">
        <v>208.53</v>
      </c>
      <c r="G372" s="12">
        <v>1.3033125000000001</v>
      </c>
      <c r="H372" s="1">
        <v>205</v>
      </c>
      <c r="I372" s="4">
        <v>174.87</v>
      </c>
      <c r="J372" s="12">
        <v>0.85302439024390242</v>
      </c>
      <c r="K372" s="1">
        <v>172</v>
      </c>
      <c r="L372" s="2">
        <v>170.64</v>
      </c>
      <c r="M372" s="11">
        <v>0.99209302325581383</v>
      </c>
      <c r="N372" s="2">
        <v>196</v>
      </c>
      <c r="O372" s="2">
        <v>288</v>
      </c>
      <c r="P372" s="11">
        <f t="shared" si="55"/>
        <v>1.4693877551020409</v>
      </c>
      <c r="Q372" s="2">
        <v>155</v>
      </c>
      <c r="R372" s="2">
        <v>169</v>
      </c>
      <c r="S372" s="11">
        <f t="shared" si="56"/>
        <v>1.0903225806451613</v>
      </c>
    </row>
    <row r="373" spans="4:19" x14ac:dyDescent="0.25">
      <c r="D373" s="1" t="s">
        <v>37</v>
      </c>
      <c r="E373" s="1">
        <v>1115</v>
      </c>
      <c r="F373" s="1">
        <v>825.3</v>
      </c>
      <c r="G373" s="12">
        <v>0.74017937219730934</v>
      </c>
      <c r="H373" s="1">
        <v>908</v>
      </c>
      <c r="I373" s="4">
        <v>1057.1400000000001</v>
      </c>
      <c r="J373" s="12">
        <v>1.1642511013215859</v>
      </c>
      <c r="K373" s="2">
        <v>1443</v>
      </c>
      <c r="L373" s="2">
        <v>1282.23</v>
      </c>
      <c r="M373" s="11">
        <v>0.88858627858627859</v>
      </c>
      <c r="N373" s="2">
        <v>1003</v>
      </c>
      <c r="O373" s="2">
        <v>1052</v>
      </c>
      <c r="P373" s="11">
        <f t="shared" si="55"/>
        <v>1.0488534396809572</v>
      </c>
      <c r="Q373" s="2">
        <v>997</v>
      </c>
      <c r="R373" s="2">
        <v>960</v>
      </c>
      <c r="S373" s="11">
        <f t="shared" si="56"/>
        <v>0.96288866599799394</v>
      </c>
    </row>
    <row r="374" spans="4:19" x14ac:dyDescent="0.25">
      <c r="D374" s="1" t="s">
        <v>38</v>
      </c>
      <c r="E374" s="1">
        <v>14345</v>
      </c>
      <c r="F374" s="1">
        <v>9571.5</v>
      </c>
      <c r="G374" s="12">
        <v>0.66723597072150576</v>
      </c>
      <c r="H374" s="1">
        <v>53117</v>
      </c>
      <c r="I374" s="4">
        <v>42339.15</v>
      </c>
      <c r="J374" s="12">
        <v>0.79709226801212418</v>
      </c>
      <c r="K374" s="2">
        <v>8688</v>
      </c>
      <c r="L374" s="2">
        <v>9075.9599999999991</v>
      </c>
      <c r="M374" s="11">
        <v>1.0446546961325966</v>
      </c>
      <c r="N374" s="2">
        <v>4945</v>
      </c>
      <c r="O374" s="2">
        <v>5160</v>
      </c>
      <c r="P374" s="11">
        <f t="shared" si="55"/>
        <v>1.0434782608695652</v>
      </c>
      <c r="Q374" s="2">
        <v>4563</v>
      </c>
      <c r="R374" s="2">
        <v>4327</v>
      </c>
      <c r="S374" s="11">
        <f t="shared" si="56"/>
        <v>0.94827964058733294</v>
      </c>
    </row>
    <row r="375" spans="4:19" x14ac:dyDescent="0.25">
      <c r="D375" s="1" t="s">
        <v>42</v>
      </c>
      <c r="E375" s="1">
        <v>155</v>
      </c>
      <c r="F375" s="1">
        <v>76.23</v>
      </c>
      <c r="G375" s="12">
        <v>0.49180645161290326</v>
      </c>
      <c r="H375" s="1">
        <v>128</v>
      </c>
      <c r="I375" s="4">
        <v>46.98</v>
      </c>
      <c r="J375" s="12">
        <v>0.36703124999999998</v>
      </c>
      <c r="K375" s="1">
        <v>179</v>
      </c>
      <c r="L375" s="1">
        <v>80.64</v>
      </c>
      <c r="M375" s="11">
        <v>0.45050279329608939</v>
      </c>
      <c r="N375" s="2">
        <v>133</v>
      </c>
      <c r="O375" s="2">
        <v>172</v>
      </c>
      <c r="P375" s="11">
        <f t="shared" si="55"/>
        <v>1.2932330827067668</v>
      </c>
      <c r="Q375" s="2">
        <v>136</v>
      </c>
      <c r="R375" s="2">
        <v>169</v>
      </c>
      <c r="S375" s="11">
        <f t="shared" si="56"/>
        <v>1.2426470588235294</v>
      </c>
    </row>
    <row r="376" spans="4:19" x14ac:dyDescent="0.25">
      <c r="D376" s="1" t="s">
        <v>43</v>
      </c>
      <c r="E376" s="1">
        <v>11</v>
      </c>
      <c r="F376" s="1">
        <v>2.7</v>
      </c>
      <c r="G376" s="12">
        <v>0.24545454545454548</v>
      </c>
      <c r="H376" s="1">
        <v>17</v>
      </c>
      <c r="I376" s="4">
        <v>5.04</v>
      </c>
      <c r="J376" s="12">
        <v>0.2964705882352941</v>
      </c>
      <c r="K376" s="1">
        <v>32</v>
      </c>
      <c r="L376" s="1">
        <v>4.68</v>
      </c>
      <c r="M376" s="11">
        <v>0.14624999999999999</v>
      </c>
      <c r="N376" s="2">
        <v>18</v>
      </c>
      <c r="O376" s="2">
        <v>14</v>
      </c>
      <c r="P376" s="11">
        <f t="shared" si="55"/>
        <v>0.77777777777777779</v>
      </c>
      <c r="Q376" s="2">
        <v>15</v>
      </c>
      <c r="R376" s="2">
        <v>15</v>
      </c>
      <c r="S376" s="11">
        <f t="shared" si="56"/>
        <v>1</v>
      </c>
    </row>
    <row r="377" spans="4:19" x14ac:dyDescent="0.25">
      <c r="D377" s="1" t="s">
        <v>44</v>
      </c>
      <c r="E377" s="1">
        <v>12</v>
      </c>
      <c r="F377" s="1">
        <v>1.62</v>
      </c>
      <c r="G377" s="12">
        <v>0.13500000000000001</v>
      </c>
      <c r="H377" s="1">
        <v>26</v>
      </c>
      <c r="I377" s="4">
        <v>16.2</v>
      </c>
      <c r="J377" s="12">
        <v>0.62307692307692308</v>
      </c>
      <c r="K377" s="1">
        <v>0</v>
      </c>
      <c r="L377" s="1">
        <v>0</v>
      </c>
      <c r="M377" s="11">
        <v>0</v>
      </c>
      <c r="N377" s="2">
        <v>8</v>
      </c>
      <c r="O377" s="2">
        <v>9</v>
      </c>
      <c r="P377" s="11">
        <f t="shared" si="55"/>
        <v>1.125</v>
      </c>
      <c r="Q377" s="2">
        <v>7</v>
      </c>
      <c r="R377" s="2">
        <v>8</v>
      </c>
      <c r="S377" s="11">
        <f t="shared" si="56"/>
        <v>1.1428571428571428</v>
      </c>
    </row>
    <row r="378" spans="4:19" x14ac:dyDescent="0.25">
      <c r="D378" s="1" t="s">
        <v>45</v>
      </c>
      <c r="E378" s="1">
        <v>4683</v>
      </c>
      <c r="F378" s="1">
        <v>2598.48</v>
      </c>
      <c r="G378" s="12">
        <v>0.55487508007687381</v>
      </c>
      <c r="H378" s="1">
        <v>17095</v>
      </c>
      <c r="I378" s="4">
        <v>10848.96</v>
      </c>
      <c r="J378" s="12">
        <v>0.63462766890903766</v>
      </c>
      <c r="K378" s="2">
        <v>20778</v>
      </c>
      <c r="L378" s="2">
        <v>12533.31</v>
      </c>
      <c r="M378" s="11">
        <v>0.60320098180768122</v>
      </c>
      <c r="N378" s="2">
        <v>65</v>
      </c>
      <c r="O378" s="2">
        <v>50</v>
      </c>
      <c r="P378" s="11">
        <f t="shared" si="55"/>
        <v>0.76923076923076927</v>
      </c>
      <c r="Q378" s="2">
        <v>59</v>
      </c>
      <c r="R378" s="2">
        <v>94</v>
      </c>
      <c r="S378" s="11">
        <f t="shared" si="56"/>
        <v>1.5932203389830508</v>
      </c>
    </row>
    <row r="379" spans="4:19" x14ac:dyDescent="0.25">
      <c r="D379" s="1" t="s">
        <v>46</v>
      </c>
      <c r="E379" s="1">
        <v>327</v>
      </c>
      <c r="F379" s="1">
        <v>377.82</v>
      </c>
      <c r="G379" s="12">
        <v>1.1554128440366973</v>
      </c>
      <c r="H379" s="1">
        <v>604</v>
      </c>
      <c r="I379" s="4">
        <v>679.41</v>
      </c>
      <c r="J379" s="12">
        <v>1.1248509933774833</v>
      </c>
      <c r="K379" s="1">
        <v>860</v>
      </c>
      <c r="L379" s="2">
        <v>900.99</v>
      </c>
      <c r="M379" s="11">
        <v>1.0476627906976745</v>
      </c>
      <c r="N379" s="2">
        <v>574</v>
      </c>
      <c r="O379" s="2">
        <v>598</v>
      </c>
      <c r="P379" s="11">
        <f t="shared" si="55"/>
        <v>1.0418118466898956</v>
      </c>
      <c r="Q379" s="2">
        <v>643</v>
      </c>
      <c r="R379" s="2">
        <v>641</v>
      </c>
      <c r="S379" s="11">
        <f t="shared" si="56"/>
        <v>0.99688958009331263</v>
      </c>
    </row>
    <row r="380" spans="4:19" x14ac:dyDescent="0.25">
      <c r="D380" s="1" t="s">
        <v>48</v>
      </c>
      <c r="E380" s="1">
        <v>109</v>
      </c>
      <c r="F380" s="1">
        <v>99.09</v>
      </c>
      <c r="G380" s="12">
        <v>0.90908256880733951</v>
      </c>
      <c r="H380" s="1">
        <v>329</v>
      </c>
      <c r="I380" s="4">
        <v>495.45</v>
      </c>
      <c r="J380" s="12">
        <v>1.5059270516717325</v>
      </c>
      <c r="K380" s="1">
        <v>284</v>
      </c>
      <c r="L380" s="2">
        <v>253.08</v>
      </c>
      <c r="M380" s="11">
        <v>0.89112676056338036</v>
      </c>
      <c r="N380" s="2">
        <v>262</v>
      </c>
      <c r="O380" s="2">
        <v>333</v>
      </c>
      <c r="P380" s="11">
        <f t="shared" si="55"/>
        <v>1.2709923664122138</v>
      </c>
      <c r="Q380" s="2">
        <v>262</v>
      </c>
      <c r="R380" s="2">
        <v>257</v>
      </c>
      <c r="S380" s="11">
        <f t="shared" si="56"/>
        <v>0.98091603053435117</v>
      </c>
    </row>
    <row r="381" spans="4:19" x14ac:dyDescent="0.25">
      <c r="D381" s="1" t="s">
        <v>49</v>
      </c>
      <c r="E381" s="1">
        <v>41</v>
      </c>
      <c r="F381" s="1">
        <v>29.25</v>
      </c>
      <c r="G381" s="12">
        <v>0.71341463414634143</v>
      </c>
      <c r="H381" s="1">
        <v>31</v>
      </c>
      <c r="I381" s="4">
        <v>21.87</v>
      </c>
      <c r="J381" s="12">
        <v>0.70548387096774201</v>
      </c>
      <c r="K381" s="1">
        <v>45</v>
      </c>
      <c r="L381" s="1">
        <v>32.67</v>
      </c>
      <c r="M381" s="11">
        <v>0.72600000000000009</v>
      </c>
      <c r="N381" s="2">
        <v>56</v>
      </c>
      <c r="O381" s="2">
        <v>39</v>
      </c>
      <c r="P381" s="11">
        <f t="shared" si="55"/>
        <v>0.6964285714285714</v>
      </c>
      <c r="Q381" s="2">
        <v>86</v>
      </c>
      <c r="R381" s="2">
        <v>82</v>
      </c>
      <c r="S381" s="11">
        <f t="shared" si="56"/>
        <v>0.95348837209302328</v>
      </c>
    </row>
    <row r="382" spans="4:19" x14ac:dyDescent="0.25">
      <c r="D382" s="1" t="s">
        <v>51</v>
      </c>
      <c r="E382" s="1">
        <v>1732</v>
      </c>
      <c r="F382" s="1">
        <v>1520.73</v>
      </c>
      <c r="G382" s="12">
        <v>0.87801963048498843</v>
      </c>
      <c r="H382" s="1">
        <v>565</v>
      </c>
      <c r="I382" s="4">
        <v>427.05</v>
      </c>
      <c r="J382" s="12">
        <v>0.75584070796460179</v>
      </c>
      <c r="K382" s="1">
        <v>337</v>
      </c>
      <c r="L382" s="2">
        <v>241.65</v>
      </c>
      <c r="M382" s="11">
        <v>0.71706231454005931</v>
      </c>
      <c r="N382" s="2">
        <v>360</v>
      </c>
      <c r="O382" s="2">
        <v>301</v>
      </c>
      <c r="P382" s="11">
        <f t="shared" si="55"/>
        <v>0.83611111111111114</v>
      </c>
      <c r="Q382" s="2">
        <v>388</v>
      </c>
      <c r="R382" s="2">
        <v>323</v>
      </c>
      <c r="S382" s="11">
        <f t="shared" si="56"/>
        <v>0.83247422680412375</v>
      </c>
    </row>
    <row r="383" spans="4:19" x14ac:dyDescent="0.25">
      <c r="D383" s="6" t="s">
        <v>52</v>
      </c>
      <c r="E383" s="6">
        <f>SUM(E349:E382)</f>
        <v>113946</v>
      </c>
      <c r="F383" s="8">
        <f>SUM(F349:F382)</f>
        <v>70715.51999999999</v>
      </c>
      <c r="G383" s="13">
        <f>AVERAGE(G349:G382)</f>
        <v>0.76063330131614104</v>
      </c>
      <c r="H383" s="6">
        <f>SUM(H349:H382)</f>
        <v>164499</v>
      </c>
      <c r="I383" s="8">
        <f>SUM(I349:I382)</f>
        <v>125544.95999999999</v>
      </c>
      <c r="J383" s="13">
        <f>AVERAGE(J349:J382)</f>
        <v>0.8639169093047856</v>
      </c>
      <c r="K383" s="7">
        <f>SUM(K349:K382)</f>
        <v>138822</v>
      </c>
      <c r="L383" s="7">
        <f>SUM(L349:L382)</f>
        <v>129834.44999999998</v>
      </c>
      <c r="M383" s="17">
        <f>AVERAGE(M349:M382)</f>
        <v>0.75561844075566131</v>
      </c>
      <c r="N383" s="7">
        <f>SUM(N349:N382)</f>
        <v>27452</v>
      </c>
      <c r="O383" s="7">
        <f>SUM(O349:O382)</f>
        <v>27223</v>
      </c>
      <c r="P383" s="17">
        <f>AVERAGE(P349:P382)</f>
        <v>1.0217749106357481</v>
      </c>
      <c r="Q383" s="7">
        <f>SUM(Q349:Q382)</f>
        <v>27061</v>
      </c>
      <c r="R383" s="7">
        <f>SUM(R349:R382)</f>
        <v>21086</v>
      </c>
      <c r="S383" s="17">
        <f>AVERAGE(S349:S382)</f>
        <v>0.85920886384624351</v>
      </c>
    </row>
    <row r="384" spans="4:19" x14ac:dyDescent="0.25">
      <c r="D384" s="1"/>
      <c r="E384" s="1"/>
      <c r="F384" s="1"/>
      <c r="G384" s="1"/>
      <c r="H384" s="1"/>
      <c r="I384" s="4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4:19" x14ac:dyDescent="0.25">
      <c r="D385" s="1"/>
      <c r="E385" s="1"/>
      <c r="F385" s="1"/>
      <c r="G385" s="1"/>
      <c r="H385" s="1"/>
      <c r="I385" s="4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4:19" x14ac:dyDescent="0.25">
      <c r="D386" s="1"/>
      <c r="E386" s="1"/>
      <c r="F386" s="1"/>
      <c r="G386" s="1"/>
      <c r="H386" s="1"/>
      <c r="I386" s="4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4:19" x14ac:dyDescent="0.25">
      <c r="D387" s="6" t="s">
        <v>72</v>
      </c>
      <c r="E387" s="6"/>
      <c r="F387" s="6"/>
      <c r="G387" s="6"/>
      <c r="H387" s="6"/>
      <c r="I387" s="8"/>
      <c r="J387" s="6"/>
      <c r="K387" s="6"/>
      <c r="L387" s="6"/>
      <c r="M387" s="6"/>
      <c r="N387" s="6"/>
      <c r="O387" s="6"/>
      <c r="P387" s="6"/>
      <c r="Q387" s="6"/>
      <c r="R387" s="6"/>
      <c r="S387" s="6"/>
    </row>
    <row r="388" spans="4:19" x14ac:dyDescent="0.25">
      <c r="D388" s="6"/>
      <c r="E388" s="6">
        <v>2012</v>
      </c>
      <c r="F388" s="6"/>
      <c r="G388" s="6"/>
      <c r="H388" s="6">
        <v>2013</v>
      </c>
      <c r="I388" s="4"/>
      <c r="J388" s="1"/>
      <c r="K388" s="6">
        <v>2014</v>
      </c>
      <c r="L388" s="6"/>
      <c r="M388" s="6"/>
      <c r="N388" s="6">
        <v>2015</v>
      </c>
      <c r="O388" s="6"/>
      <c r="P388" s="6"/>
      <c r="Q388" s="6">
        <v>2016</v>
      </c>
      <c r="R388" s="6"/>
      <c r="S388" s="6"/>
    </row>
    <row r="389" spans="4:19" x14ac:dyDescent="0.25">
      <c r="D389" s="6" t="s">
        <v>73</v>
      </c>
      <c r="E389" s="6" t="s">
        <v>1</v>
      </c>
      <c r="F389" s="6" t="s">
        <v>2</v>
      </c>
      <c r="G389" s="6" t="s">
        <v>76</v>
      </c>
      <c r="H389" s="6" t="s">
        <v>1</v>
      </c>
      <c r="I389" s="8" t="s">
        <v>2</v>
      </c>
      <c r="J389" s="6" t="s">
        <v>76</v>
      </c>
      <c r="K389" s="6" t="s">
        <v>1</v>
      </c>
      <c r="L389" s="6" t="s">
        <v>2</v>
      </c>
      <c r="M389" s="6" t="s">
        <v>76</v>
      </c>
      <c r="N389" s="6" t="s">
        <v>1</v>
      </c>
      <c r="O389" s="6" t="s">
        <v>2</v>
      </c>
      <c r="P389" s="6" t="s">
        <v>76</v>
      </c>
      <c r="Q389" s="6" t="s">
        <v>1</v>
      </c>
      <c r="R389" s="6" t="s">
        <v>2</v>
      </c>
      <c r="S389" s="6" t="s">
        <v>76</v>
      </c>
    </row>
    <row r="390" spans="4:19" x14ac:dyDescent="0.25">
      <c r="D390" s="6"/>
      <c r="E390" s="6" t="s">
        <v>3</v>
      </c>
      <c r="F390" s="6" t="s">
        <v>4</v>
      </c>
      <c r="G390" s="6"/>
      <c r="H390" s="6" t="s">
        <v>3</v>
      </c>
      <c r="I390" s="8" t="s">
        <v>4</v>
      </c>
      <c r="J390" s="6"/>
      <c r="K390" s="6" t="s">
        <v>3</v>
      </c>
      <c r="L390" s="6" t="s">
        <v>4</v>
      </c>
      <c r="M390" s="6"/>
      <c r="N390" s="6" t="s">
        <v>3</v>
      </c>
      <c r="O390" s="6" t="s">
        <v>4</v>
      </c>
      <c r="P390" s="6"/>
      <c r="Q390" s="6" t="s">
        <v>3</v>
      </c>
      <c r="R390" s="6" t="s">
        <v>4</v>
      </c>
      <c r="S390" s="6"/>
    </row>
    <row r="391" spans="4:19" x14ac:dyDescent="0.25">
      <c r="D391" s="1" t="s">
        <v>5</v>
      </c>
      <c r="E391" s="1">
        <v>518</v>
      </c>
      <c r="F391" s="4">
        <v>183.24</v>
      </c>
      <c r="G391" s="10">
        <v>0.35374517374517378</v>
      </c>
      <c r="H391" s="10">
        <v>486</v>
      </c>
      <c r="I391" s="4">
        <v>433.26</v>
      </c>
      <c r="J391" s="10">
        <v>0.89148148148148143</v>
      </c>
      <c r="K391" s="1">
        <v>285</v>
      </c>
      <c r="L391" s="2">
        <v>258.93</v>
      </c>
      <c r="M391" s="12">
        <v>0.90852631578947374</v>
      </c>
      <c r="N391" s="1">
        <v>669</v>
      </c>
      <c r="O391" s="1">
        <v>493</v>
      </c>
      <c r="P391" s="12">
        <f>O391/N391</f>
        <v>0.73692077727952165</v>
      </c>
      <c r="Q391" s="1">
        <v>514</v>
      </c>
      <c r="R391" s="1">
        <v>440</v>
      </c>
      <c r="S391" s="12">
        <f>R391/Q391</f>
        <v>0.85603112840466922</v>
      </c>
    </row>
    <row r="392" spans="4:19" x14ac:dyDescent="0.25">
      <c r="D392" s="1" t="s">
        <v>7</v>
      </c>
      <c r="E392" s="1"/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1">
        <v>0</v>
      </c>
      <c r="L392" s="1">
        <v>0</v>
      </c>
      <c r="M392" s="1">
        <v>0</v>
      </c>
      <c r="N392" s="1">
        <v>156</v>
      </c>
      <c r="O392" s="1">
        <v>110</v>
      </c>
      <c r="P392" s="12">
        <f t="shared" ref="P392:P434" si="57">O392/N392</f>
        <v>0.70512820512820518</v>
      </c>
      <c r="Q392" s="1">
        <v>152</v>
      </c>
      <c r="R392" s="1">
        <v>182</v>
      </c>
      <c r="S392" s="12">
        <f t="shared" ref="S392:S433" si="58">R392/Q392</f>
        <v>1.1973684210526316</v>
      </c>
    </row>
    <row r="393" spans="4:19" x14ac:dyDescent="0.25">
      <c r="D393" s="1" t="s">
        <v>8</v>
      </c>
      <c r="E393" s="1"/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1">
        <v>0</v>
      </c>
      <c r="L393" s="1">
        <v>0</v>
      </c>
      <c r="M393" s="1">
        <v>0</v>
      </c>
      <c r="N393" s="1">
        <v>425</v>
      </c>
      <c r="O393" s="1">
        <v>386</v>
      </c>
      <c r="P393" s="12">
        <f t="shared" si="57"/>
        <v>0.90823529411764703</v>
      </c>
      <c r="Q393" s="1">
        <v>712</v>
      </c>
      <c r="R393" s="1">
        <v>644</v>
      </c>
      <c r="S393" s="12">
        <f t="shared" si="58"/>
        <v>0.9044943820224719</v>
      </c>
    </row>
    <row r="394" spans="4:19" x14ac:dyDescent="0.25">
      <c r="D394" s="1" t="s">
        <v>74</v>
      </c>
      <c r="E394" s="1">
        <v>443</v>
      </c>
      <c r="F394" s="4">
        <v>450.18</v>
      </c>
      <c r="G394" s="10">
        <v>1.0162076749435667</v>
      </c>
      <c r="H394" s="10">
        <v>142</v>
      </c>
      <c r="I394" s="4">
        <v>139.22999999999999</v>
      </c>
      <c r="J394" s="10">
        <v>0.98049295774647882</v>
      </c>
      <c r="K394" s="1">
        <v>129</v>
      </c>
      <c r="L394" s="2">
        <v>131.31</v>
      </c>
      <c r="M394" s="12">
        <v>1.017906976744186</v>
      </c>
      <c r="N394" s="1">
        <v>256</v>
      </c>
      <c r="O394" s="1">
        <v>156</v>
      </c>
      <c r="P394" s="12">
        <f t="shared" si="57"/>
        <v>0.609375</v>
      </c>
      <c r="Q394" s="1">
        <v>152</v>
      </c>
      <c r="R394" s="1">
        <v>110</v>
      </c>
      <c r="S394" s="12">
        <f t="shared" si="58"/>
        <v>0.72368421052631582</v>
      </c>
    </row>
    <row r="395" spans="4:19" x14ac:dyDescent="0.25">
      <c r="D395" s="1" t="s">
        <v>10</v>
      </c>
      <c r="E395" s="1">
        <v>9575</v>
      </c>
      <c r="F395" s="4">
        <v>7352.01</v>
      </c>
      <c r="G395" s="10">
        <v>0.76783394255874671</v>
      </c>
      <c r="H395" s="10">
        <v>8459</v>
      </c>
      <c r="I395" s="4">
        <v>6123.87</v>
      </c>
      <c r="J395" s="10">
        <v>0.72394727509161838</v>
      </c>
      <c r="K395" s="2">
        <v>7231</v>
      </c>
      <c r="L395" s="2">
        <v>9404.1</v>
      </c>
      <c r="M395" s="12">
        <v>1.3005255151431339</v>
      </c>
      <c r="N395" s="2">
        <v>11119</v>
      </c>
      <c r="O395" s="2">
        <v>10631</v>
      </c>
      <c r="P395" s="12">
        <f t="shared" si="57"/>
        <v>0.95611116107563632</v>
      </c>
      <c r="Q395" s="2">
        <v>4580</v>
      </c>
      <c r="R395" s="2">
        <v>6973</v>
      </c>
      <c r="S395" s="12">
        <f t="shared" si="58"/>
        <v>1.5224890829694324</v>
      </c>
    </row>
    <row r="396" spans="4:19" x14ac:dyDescent="0.25">
      <c r="D396" s="1" t="s">
        <v>11</v>
      </c>
      <c r="E396" s="1">
        <v>246</v>
      </c>
      <c r="F396" s="4">
        <v>229.05</v>
      </c>
      <c r="G396" s="10">
        <v>0.93109756097560981</v>
      </c>
      <c r="H396" s="10">
        <v>107</v>
      </c>
      <c r="I396" s="4">
        <v>65.97</v>
      </c>
      <c r="J396" s="10">
        <v>0.61654205607476631</v>
      </c>
      <c r="K396" s="1">
        <v>85</v>
      </c>
      <c r="L396" s="1">
        <v>53.01</v>
      </c>
      <c r="M396" s="12">
        <v>0.62364705882352944</v>
      </c>
      <c r="N396" s="1">
        <v>36</v>
      </c>
      <c r="O396" s="1">
        <v>26</v>
      </c>
      <c r="P396" s="12">
        <f t="shared" si="57"/>
        <v>0.72222222222222221</v>
      </c>
      <c r="Q396" s="1">
        <v>96</v>
      </c>
      <c r="R396" s="1">
        <v>52</v>
      </c>
      <c r="S396" s="12">
        <f t="shared" si="58"/>
        <v>0.54166666666666663</v>
      </c>
    </row>
    <row r="397" spans="4:19" x14ac:dyDescent="0.25">
      <c r="D397" s="1" t="s">
        <v>12</v>
      </c>
      <c r="E397" s="1">
        <v>575</v>
      </c>
      <c r="F397" s="4">
        <v>342.9</v>
      </c>
      <c r="G397" s="10">
        <v>0.59634782608695647</v>
      </c>
      <c r="H397" s="10">
        <v>455</v>
      </c>
      <c r="I397" s="4">
        <v>187.65</v>
      </c>
      <c r="J397" s="10">
        <v>0.41241758241758242</v>
      </c>
      <c r="K397" s="1">
        <v>476</v>
      </c>
      <c r="L397" s="2">
        <v>204.75</v>
      </c>
      <c r="M397" s="12">
        <v>0.43014705882352944</v>
      </c>
      <c r="N397" s="1">
        <v>404</v>
      </c>
      <c r="O397" s="1">
        <v>380</v>
      </c>
      <c r="P397" s="12">
        <f t="shared" si="57"/>
        <v>0.94059405940594054</v>
      </c>
      <c r="Q397" s="1">
        <v>375</v>
      </c>
      <c r="R397" s="1">
        <v>370</v>
      </c>
      <c r="S397" s="12">
        <f t="shared" si="58"/>
        <v>0.98666666666666669</v>
      </c>
    </row>
    <row r="398" spans="4:19" x14ac:dyDescent="0.25">
      <c r="D398" s="1" t="s">
        <v>13</v>
      </c>
      <c r="E398" s="1">
        <v>46</v>
      </c>
      <c r="F398" s="4">
        <v>23.4</v>
      </c>
      <c r="G398" s="10">
        <v>0.50869565217391299</v>
      </c>
      <c r="H398" s="10">
        <v>116</v>
      </c>
      <c r="I398" s="4">
        <v>138.96</v>
      </c>
      <c r="J398" s="10">
        <v>1.1979310344827587</v>
      </c>
      <c r="K398" s="1">
        <v>70</v>
      </c>
      <c r="L398" s="1">
        <v>47.97</v>
      </c>
      <c r="M398" s="12">
        <v>0.68528571428571428</v>
      </c>
      <c r="N398" s="1">
        <v>104</v>
      </c>
      <c r="O398" s="1">
        <v>40</v>
      </c>
      <c r="P398" s="12">
        <f t="shared" si="57"/>
        <v>0.38461538461538464</v>
      </c>
      <c r="Q398" s="1">
        <v>69</v>
      </c>
      <c r="R398" s="1">
        <v>44</v>
      </c>
      <c r="S398" s="12">
        <f t="shared" si="58"/>
        <v>0.6376811594202898</v>
      </c>
    </row>
    <row r="399" spans="4:19" x14ac:dyDescent="0.25">
      <c r="D399" s="1" t="s">
        <v>14</v>
      </c>
      <c r="E399" s="1">
        <v>9</v>
      </c>
      <c r="F399" s="4">
        <v>0.27</v>
      </c>
      <c r="G399" s="10">
        <v>3.0000000000000002E-2</v>
      </c>
      <c r="H399" s="10">
        <v>106</v>
      </c>
      <c r="I399" s="4">
        <v>202.14</v>
      </c>
      <c r="J399" s="10">
        <v>1.9069811320754715</v>
      </c>
      <c r="K399" s="1">
        <v>58</v>
      </c>
      <c r="L399" s="2">
        <v>90.27</v>
      </c>
      <c r="M399" s="12">
        <v>1.5563793103448276</v>
      </c>
      <c r="N399" s="1">
        <v>137</v>
      </c>
      <c r="O399" s="1">
        <v>116</v>
      </c>
      <c r="P399" s="12">
        <f t="shared" si="57"/>
        <v>0.84671532846715325</v>
      </c>
      <c r="Q399" s="1">
        <v>132</v>
      </c>
      <c r="R399" s="1">
        <v>92</v>
      </c>
      <c r="S399" s="12">
        <f t="shared" si="58"/>
        <v>0.69696969696969702</v>
      </c>
    </row>
    <row r="400" spans="4:19" x14ac:dyDescent="0.25">
      <c r="D400" s="1" t="s">
        <v>15</v>
      </c>
      <c r="E400" s="1">
        <v>0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1">
        <v>0</v>
      </c>
      <c r="L400" s="1">
        <v>0</v>
      </c>
      <c r="M400" s="1">
        <v>0</v>
      </c>
      <c r="N400" s="1">
        <v>548</v>
      </c>
      <c r="O400" s="1">
        <v>317</v>
      </c>
      <c r="P400" s="12">
        <f t="shared" si="57"/>
        <v>0.57846715328467158</v>
      </c>
      <c r="Q400" s="1">
        <v>682</v>
      </c>
      <c r="R400" s="1">
        <v>186</v>
      </c>
      <c r="S400" s="12">
        <f t="shared" si="58"/>
        <v>0.27272727272727271</v>
      </c>
    </row>
    <row r="401" spans="4:19" x14ac:dyDescent="0.25">
      <c r="D401" s="1" t="s">
        <v>17</v>
      </c>
      <c r="E401" s="1">
        <v>318</v>
      </c>
      <c r="F401" s="4">
        <v>248.31</v>
      </c>
      <c r="G401" s="10">
        <v>0.78084905660377357</v>
      </c>
      <c r="H401" s="10">
        <v>302</v>
      </c>
      <c r="I401" s="4">
        <v>236.7</v>
      </c>
      <c r="J401" s="10">
        <v>0.78377483443708607</v>
      </c>
      <c r="K401" s="1">
        <v>0</v>
      </c>
      <c r="L401" s="1">
        <v>0</v>
      </c>
      <c r="M401" s="1">
        <v>0</v>
      </c>
      <c r="N401" s="1">
        <v>135</v>
      </c>
      <c r="O401" s="1">
        <v>34</v>
      </c>
      <c r="P401" s="12">
        <f t="shared" si="57"/>
        <v>0.25185185185185183</v>
      </c>
      <c r="Q401" s="1">
        <v>723</v>
      </c>
      <c r="R401" s="1">
        <v>219</v>
      </c>
      <c r="S401" s="12">
        <f t="shared" si="58"/>
        <v>0.30290456431535268</v>
      </c>
    </row>
    <row r="402" spans="4:19" x14ac:dyDescent="0.25">
      <c r="D402" s="1" t="s">
        <v>18</v>
      </c>
      <c r="E402" s="1">
        <v>8110</v>
      </c>
      <c r="F402" s="4">
        <v>2095.83</v>
      </c>
      <c r="G402" s="10">
        <v>0.25842540073982734</v>
      </c>
      <c r="H402" s="10">
        <v>8792</v>
      </c>
      <c r="I402" s="4">
        <v>1342.62</v>
      </c>
      <c r="J402" s="10">
        <v>0.15270928116469518</v>
      </c>
      <c r="K402" s="2">
        <v>8929</v>
      </c>
      <c r="L402" s="2">
        <v>1150.2</v>
      </c>
      <c r="M402" s="12">
        <v>0.12881621682159256</v>
      </c>
      <c r="N402" s="2">
        <v>9924</v>
      </c>
      <c r="O402" s="2">
        <v>9670</v>
      </c>
      <c r="P402" s="12">
        <f t="shared" si="57"/>
        <v>0.97440548166062069</v>
      </c>
      <c r="Q402" s="2">
        <v>7154</v>
      </c>
      <c r="R402" s="2">
        <v>5208</v>
      </c>
      <c r="S402" s="12">
        <f t="shared" si="58"/>
        <v>0.72798434442270055</v>
      </c>
    </row>
    <row r="403" spans="4:19" x14ac:dyDescent="0.25">
      <c r="D403" s="1" t="s">
        <v>19</v>
      </c>
      <c r="E403" s="1">
        <v>588</v>
      </c>
      <c r="F403" s="4">
        <v>1161.99</v>
      </c>
      <c r="G403" s="10">
        <v>1.9761734693877551</v>
      </c>
      <c r="H403" s="10">
        <v>784</v>
      </c>
      <c r="I403" s="4">
        <v>585</v>
      </c>
      <c r="J403" s="10">
        <v>0.74617346938775508</v>
      </c>
      <c r="K403" s="1">
        <v>361</v>
      </c>
      <c r="L403" s="2">
        <v>133.74</v>
      </c>
      <c r="M403" s="12">
        <v>0.37047091412742383</v>
      </c>
      <c r="N403" s="1">
        <v>416</v>
      </c>
      <c r="O403" s="1">
        <v>194</v>
      </c>
      <c r="P403" s="12">
        <f t="shared" si="57"/>
        <v>0.46634615384615385</v>
      </c>
      <c r="Q403" s="1">
        <v>271</v>
      </c>
      <c r="R403" s="1">
        <v>105</v>
      </c>
      <c r="S403" s="12">
        <f t="shared" si="58"/>
        <v>0.38745387453874541</v>
      </c>
    </row>
    <row r="404" spans="4:19" x14ac:dyDescent="0.25">
      <c r="D404" s="1" t="s">
        <v>20</v>
      </c>
      <c r="E404" s="1">
        <v>340</v>
      </c>
      <c r="F404" s="4">
        <v>164.25</v>
      </c>
      <c r="G404" s="10">
        <v>0.48308823529411765</v>
      </c>
      <c r="H404" s="10">
        <v>451</v>
      </c>
      <c r="I404" s="4">
        <v>816.48</v>
      </c>
      <c r="J404" s="10">
        <v>1.8103769401330376</v>
      </c>
      <c r="K404" s="1">
        <v>511</v>
      </c>
      <c r="L404" s="2">
        <v>905.31</v>
      </c>
      <c r="M404" s="12">
        <v>1.7716438356164383</v>
      </c>
      <c r="N404" s="2">
        <v>3811</v>
      </c>
      <c r="O404" s="2">
        <v>2080</v>
      </c>
      <c r="P404" s="12">
        <f t="shared" si="57"/>
        <v>0.54578850695355552</v>
      </c>
      <c r="Q404" s="2">
        <v>4046</v>
      </c>
      <c r="R404" s="2">
        <v>1914</v>
      </c>
      <c r="S404" s="12">
        <f t="shared" si="58"/>
        <v>0.47305981216015819</v>
      </c>
    </row>
    <row r="405" spans="4:19" x14ac:dyDescent="0.25">
      <c r="D405" s="1" t="s">
        <v>21</v>
      </c>
      <c r="E405" s="1">
        <v>3880</v>
      </c>
      <c r="F405" s="4">
        <v>1746</v>
      </c>
      <c r="G405" s="10">
        <v>0.45</v>
      </c>
      <c r="H405" s="10">
        <v>1304</v>
      </c>
      <c r="I405" s="4">
        <v>1186.56</v>
      </c>
      <c r="J405" s="10">
        <v>0.90993865030674848</v>
      </c>
      <c r="K405" s="2">
        <v>1462</v>
      </c>
      <c r="L405" s="2">
        <v>1186.56</v>
      </c>
      <c r="M405" s="12">
        <v>0.81160054719562236</v>
      </c>
      <c r="N405" s="2">
        <v>1253</v>
      </c>
      <c r="O405" s="2">
        <v>1295</v>
      </c>
      <c r="P405" s="12">
        <f t="shared" si="57"/>
        <v>1.0335195530726258</v>
      </c>
      <c r="Q405" s="1">
        <v>97</v>
      </c>
      <c r="R405" s="1">
        <v>194</v>
      </c>
      <c r="S405" s="12">
        <f t="shared" si="58"/>
        <v>2</v>
      </c>
    </row>
    <row r="406" spans="4:19" x14ac:dyDescent="0.25">
      <c r="D406" s="1" t="s">
        <v>22</v>
      </c>
      <c r="E406" s="1">
        <v>71462</v>
      </c>
      <c r="F406" s="4">
        <v>30576.959999999999</v>
      </c>
      <c r="G406" s="10">
        <v>0.42787719347345443</v>
      </c>
      <c r="H406" s="10">
        <v>87060</v>
      </c>
      <c r="I406" s="4">
        <v>43036.02</v>
      </c>
      <c r="J406" s="10">
        <v>0.49432598208132317</v>
      </c>
      <c r="K406" s="2">
        <v>89161</v>
      </c>
      <c r="L406" s="2">
        <v>37128.6</v>
      </c>
      <c r="M406" s="12">
        <v>0.41642197821917654</v>
      </c>
      <c r="N406" s="2">
        <v>74460</v>
      </c>
      <c r="O406" s="2">
        <v>67784</v>
      </c>
      <c r="P406" s="12">
        <f t="shared" si="57"/>
        <v>0.91034112275047008</v>
      </c>
      <c r="Q406" s="2">
        <v>88934</v>
      </c>
      <c r="R406" s="2">
        <v>20821</v>
      </c>
      <c r="S406" s="12">
        <f t="shared" si="58"/>
        <v>0.23411743540153371</v>
      </c>
    </row>
    <row r="407" spans="4:19" x14ac:dyDescent="0.25">
      <c r="D407" s="1" t="s">
        <v>23</v>
      </c>
      <c r="E407" s="1">
        <v>2840</v>
      </c>
      <c r="F407" s="4">
        <v>327.51</v>
      </c>
      <c r="G407" s="10">
        <v>0.11532042253521127</v>
      </c>
      <c r="H407" s="10">
        <v>3212</v>
      </c>
      <c r="I407" s="4">
        <v>1587.33</v>
      </c>
      <c r="J407" s="10">
        <v>0.49418742216687422</v>
      </c>
      <c r="K407" s="2">
        <v>4619</v>
      </c>
      <c r="L407" s="2">
        <v>1638.63</v>
      </c>
      <c r="M407" s="12">
        <v>0.35475860575882229</v>
      </c>
      <c r="N407" s="2">
        <v>5392</v>
      </c>
      <c r="O407" s="2">
        <v>5316</v>
      </c>
      <c r="P407" s="12">
        <f t="shared" si="57"/>
        <v>0.98590504451038574</v>
      </c>
      <c r="Q407" s="2">
        <v>4318</v>
      </c>
      <c r="R407" s="2">
        <v>3062</v>
      </c>
      <c r="S407" s="12">
        <f t="shared" si="58"/>
        <v>0.70912459471977762</v>
      </c>
    </row>
    <row r="408" spans="4:19" x14ac:dyDescent="0.25">
      <c r="D408" s="1" t="s">
        <v>24</v>
      </c>
      <c r="E408" s="1">
        <v>20</v>
      </c>
      <c r="F408" s="4">
        <v>8.4600000000000009</v>
      </c>
      <c r="G408" s="10">
        <v>0.42300000000000004</v>
      </c>
      <c r="H408" s="10">
        <v>6</v>
      </c>
      <c r="I408" s="4">
        <v>3.78</v>
      </c>
      <c r="J408" s="10">
        <v>0.63</v>
      </c>
      <c r="K408" s="1">
        <v>8</v>
      </c>
      <c r="L408" s="1">
        <v>6.48</v>
      </c>
      <c r="M408" s="12">
        <v>0.81</v>
      </c>
      <c r="N408" s="1">
        <v>18</v>
      </c>
      <c r="O408" s="1">
        <v>4</v>
      </c>
      <c r="P408" s="12">
        <f t="shared" si="57"/>
        <v>0.22222222222222221</v>
      </c>
      <c r="Q408" s="1">
        <v>12</v>
      </c>
      <c r="R408" s="1">
        <v>4</v>
      </c>
      <c r="S408" s="12">
        <f t="shared" si="58"/>
        <v>0.33333333333333331</v>
      </c>
    </row>
    <row r="409" spans="4:19" x14ac:dyDescent="0.25">
      <c r="D409" s="1" t="s">
        <v>25</v>
      </c>
      <c r="E409" s="1">
        <v>2554</v>
      </c>
      <c r="F409" s="4">
        <v>941.4</v>
      </c>
      <c r="G409" s="10">
        <v>0.36859827721221611</v>
      </c>
      <c r="H409" s="10">
        <v>2832</v>
      </c>
      <c r="I409" s="4">
        <v>3347.19</v>
      </c>
      <c r="J409" s="10">
        <v>1.1819173728813559</v>
      </c>
      <c r="K409" s="2">
        <v>3620</v>
      </c>
      <c r="L409" s="2">
        <v>2574.7199999999998</v>
      </c>
      <c r="M409" s="12">
        <v>0.71124861878453038</v>
      </c>
      <c r="N409" s="2">
        <v>4724</v>
      </c>
      <c r="O409" s="2">
        <v>4554</v>
      </c>
      <c r="P409" s="12">
        <f t="shared" si="57"/>
        <v>0.96401354784081283</v>
      </c>
      <c r="Q409" s="2">
        <v>4956</v>
      </c>
      <c r="R409" s="2">
        <v>3273</v>
      </c>
      <c r="S409" s="12">
        <f t="shared" si="58"/>
        <v>0.66041162227602901</v>
      </c>
    </row>
    <row r="410" spans="4:19" x14ac:dyDescent="0.25">
      <c r="D410" s="1" t="s">
        <v>26</v>
      </c>
      <c r="E410" s="1">
        <v>34710</v>
      </c>
      <c r="F410" s="4">
        <v>15193.08</v>
      </c>
      <c r="G410" s="10">
        <v>0.43771477960242006</v>
      </c>
      <c r="H410" s="10">
        <v>21246</v>
      </c>
      <c r="I410" s="4">
        <v>15242.22</v>
      </c>
      <c r="J410" s="10">
        <v>0.71741598418525832</v>
      </c>
      <c r="K410" s="2">
        <v>35247</v>
      </c>
      <c r="L410" s="2">
        <v>14451.48</v>
      </c>
      <c r="M410" s="12">
        <v>0.41000595795386841</v>
      </c>
      <c r="N410" s="2">
        <v>25270</v>
      </c>
      <c r="O410" s="2">
        <v>20137</v>
      </c>
      <c r="P410" s="12">
        <f t="shared" si="57"/>
        <v>0.79687376335575777</v>
      </c>
      <c r="Q410" s="2">
        <v>19864</v>
      </c>
      <c r="R410" s="2">
        <v>13157</v>
      </c>
      <c r="S410" s="12">
        <f t="shared" si="58"/>
        <v>0.66235400724929516</v>
      </c>
    </row>
    <row r="411" spans="4:19" x14ac:dyDescent="0.25">
      <c r="D411" s="1" t="s">
        <v>27</v>
      </c>
      <c r="E411" s="1">
        <v>48645</v>
      </c>
      <c r="F411" s="4">
        <v>30323.25</v>
      </c>
      <c r="G411" s="10">
        <v>0.62335800185013879</v>
      </c>
      <c r="H411" s="10">
        <v>100144</v>
      </c>
      <c r="I411" s="4">
        <v>47989.71</v>
      </c>
      <c r="J411" s="10">
        <v>0.47920704185972202</v>
      </c>
      <c r="K411" s="2">
        <v>97103</v>
      </c>
      <c r="L411" s="2">
        <v>51093.36</v>
      </c>
      <c r="M411" s="12">
        <v>0.52617694612936783</v>
      </c>
      <c r="N411" s="2">
        <v>74837</v>
      </c>
      <c r="O411" s="2">
        <v>30649</v>
      </c>
      <c r="P411" s="12">
        <f t="shared" si="57"/>
        <v>0.40954340767267527</v>
      </c>
      <c r="Q411" s="2">
        <v>57902</v>
      </c>
      <c r="R411" s="2">
        <v>66411</v>
      </c>
      <c r="S411" s="12">
        <f t="shared" si="58"/>
        <v>1.1469552001657974</v>
      </c>
    </row>
    <row r="412" spans="4:19" x14ac:dyDescent="0.25">
      <c r="D412" s="1" t="s">
        <v>28</v>
      </c>
      <c r="E412" s="1">
        <v>132</v>
      </c>
      <c r="F412" s="4">
        <v>63.9</v>
      </c>
      <c r="G412" s="10">
        <v>0.48409090909090907</v>
      </c>
      <c r="H412" s="10">
        <v>1204</v>
      </c>
      <c r="I412" s="4">
        <v>84.87</v>
      </c>
      <c r="J412" s="10">
        <v>7.0490033222591369E-2</v>
      </c>
      <c r="K412" s="2">
        <v>1276</v>
      </c>
      <c r="L412" s="1">
        <v>56.43</v>
      </c>
      <c r="M412" s="12">
        <v>4.4224137931034482E-2</v>
      </c>
      <c r="N412" s="1">
        <v>54</v>
      </c>
      <c r="O412" s="1">
        <v>22</v>
      </c>
      <c r="P412" s="12">
        <f t="shared" si="57"/>
        <v>0.40740740740740738</v>
      </c>
      <c r="Q412" s="1">
        <v>22</v>
      </c>
      <c r="R412" s="1">
        <v>7</v>
      </c>
      <c r="S412" s="12">
        <f t="shared" si="58"/>
        <v>0.31818181818181818</v>
      </c>
    </row>
    <row r="413" spans="4:19" x14ac:dyDescent="0.25">
      <c r="D413" s="1" t="s">
        <v>29</v>
      </c>
      <c r="E413" s="1">
        <v>172</v>
      </c>
      <c r="F413" s="4">
        <v>61.38</v>
      </c>
      <c r="G413" s="10">
        <v>0.35686046511627906</v>
      </c>
      <c r="H413" s="10">
        <v>6</v>
      </c>
      <c r="I413" s="4">
        <v>3.96</v>
      </c>
      <c r="J413" s="10">
        <v>0.66</v>
      </c>
      <c r="K413" s="1">
        <v>8</v>
      </c>
      <c r="L413" s="1">
        <v>5.04</v>
      </c>
      <c r="M413" s="12">
        <v>0.63</v>
      </c>
      <c r="N413" s="1">
        <v>70</v>
      </c>
      <c r="O413" s="1">
        <v>12</v>
      </c>
      <c r="P413" s="12">
        <f t="shared" si="57"/>
        <v>0.17142857142857143</v>
      </c>
      <c r="Q413" s="1">
        <v>10</v>
      </c>
      <c r="R413" s="1">
        <v>0</v>
      </c>
      <c r="S413" s="12">
        <f t="shared" si="58"/>
        <v>0</v>
      </c>
    </row>
    <row r="414" spans="4:19" x14ac:dyDescent="0.25">
      <c r="D414" s="1" t="s">
        <v>30</v>
      </c>
      <c r="E414" s="1">
        <v>6822</v>
      </c>
      <c r="F414" s="4">
        <v>5812.92</v>
      </c>
      <c r="G414" s="10">
        <v>0.85208443271767809</v>
      </c>
      <c r="H414" s="10">
        <v>6603</v>
      </c>
      <c r="I414" s="4">
        <v>4630.1400000000003</v>
      </c>
      <c r="J414" s="10">
        <v>0.70121762835074974</v>
      </c>
      <c r="K414" s="2">
        <v>8990</v>
      </c>
      <c r="L414" s="2">
        <v>7885.53</v>
      </c>
      <c r="M414" s="12">
        <v>0.87714460511679637</v>
      </c>
      <c r="N414" s="2">
        <v>9821</v>
      </c>
      <c r="O414" s="2">
        <v>6929</v>
      </c>
      <c r="P414" s="12">
        <f t="shared" si="57"/>
        <v>0.70552896853680891</v>
      </c>
      <c r="Q414" s="2">
        <v>10228</v>
      </c>
      <c r="R414" s="2">
        <v>8971</v>
      </c>
      <c r="S414" s="12">
        <f t="shared" si="58"/>
        <v>0.87710207274149399</v>
      </c>
    </row>
    <row r="415" spans="4:19" x14ac:dyDescent="0.25">
      <c r="D415" s="1" t="s">
        <v>31</v>
      </c>
      <c r="E415" s="1">
        <v>430</v>
      </c>
      <c r="F415" s="4">
        <v>198</v>
      </c>
      <c r="G415" s="10">
        <v>0.46046511627906977</v>
      </c>
      <c r="H415" s="10">
        <v>50</v>
      </c>
      <c r="I415" s="4">
        <v>35.1</v>
      </c>
      <c r="J415" s="10">
        <v>0.70200000000000007</v>
      </c>
      <c r="K415" s="1">
        <v>334</v>
      </c>
      <c r="L415" s="2">
        <v>146.97</v>
      </c>
      <c r="M415" s="12">
        <v>0.44002994011976049</v>
      </c>
      <c r="N415" s="1">
        <v>408</v>
      </c>
      <c r="O415" s="1">
        <v>203</v>
      </c>
      <c r="P415" s="12">
        <f t="shared" si="57"/>
        <v>0.49754901960784315</v>
      </c>
      <c r="Q415" s="1">
        <v>135</v>
      </c>
      <c r="R415" s="1">
        <v>56</v>
      </c>
      <c r="S415" s="12">
        <f t="shared" si="58"/>
        <v>0.4148148148148148</v>
      </c>
    </row>
    <row r="416" spans="4:19" x14ac:dyDescent="0.25">
      <c r="D416" s="1" t="s">
        <v>32</v>
      </c>
      <c r="E416" s="1">
        <v>271</v>
      </c>
      <c r="F416" s="4">
        <v>66.87</v>
      </c>
      <c r="G416" s="10">
        <v>0.2467527675276753</v>
      </c>
      <c r="H416" s="10">
        <v>354</v>
      </c>
      <c r="I416" s="4">
        <v>34.56</v>
      </c>
      <c r="J416" s="10">
        <v>9.7627118644067798E-2</v>
      </c>
      <c r="K416" s="1">
        <v>297</v>
      </c>
      <c r="L416" s="1">
        <v>75.959999999999994</v>
      </c>
      <c r="M416" s="12">
        <v>0.25575757575757574</v>
      </c>
      <c r="N416" s="1">
        <v>279</v>
      </c>
      <c r="O416" s="1">
        <v>195</v>
      </c>
      <c r="P416" s="12">
        <f t="shared" si="57"/>
        <v>0.69892473118279574</v>
      </c>
      <c r="Q416" s="1">
        <v>241</v>
      </c>
      <c r="R416" s="1">
        <v>135</v>
      </c>
      <c r="S416" s="12">
        <f t="shared" si="58"/>
        <v>0.56016597510373445</v>
      </c>
    </row>
    <row r="417" spans="4:19" x14ac:dyDescent="0.25">
      <c r="D417" s="1" t="s">
        <v>33</v>
      </c>
      <c r="E417" s="1">
        <v>167</v>
      </c>
      <c r="F417" s="4">
        <v>184.77</v>
      </c>
      <c r="G417" s="10">
        <v>1.1064071856287425</v>
      </c>
      <c r="H417" s="10">
        <v>292</v>
      </c>
      <c r="I417" s="4">
        <v>197.19</v>
      </c>
      <c r="J417" s="10">
        <v>0.67530821917808215</v>
      </c>
      <c r="K417" s="1">
        <v>819</v>
      </c>
      <c r="L417" s="2">
        <v>334.44</v>
      </c>
      <c r="M417" s="12">
        <v>0.40835164835164833</v>
      </c>
      <c r="N417" s="1">
        <v>585</v>
      </c>
      <c r="O417" s="1">
        <v>235</v>
      </c>
      <c r="P417" s="12">
        <f t="shared" si="57"/>
        <v>0.40170940170940173</v>
      </c>
      <c r="Q417" s="1">
        <v>672</v>
      </c>
      <c r="R417" s="1">
        <v>390</v>
      </c>
      <c r="S417" s="12">
        <f t="shared" si="58"/>
        <v>0.5803571428571429</v>
      </c>
    </row>
    <row r="418" spans="4:19" x14ac:dyDescent="0.25">
      <c r="D418" s="1" t="s">
        <v>34</v>
      </c>
      <c r="E418" s="1">
        <v>18</v>
      </c>
      <c r="F418" s="4">
        <v>9.5399999999999991</v>
      </c>
      <c r="G418" s="10">
        <v>0.52999999999999992</v>
      </c>
      <c r="H418" s="10">
        <v>19</v>
      </c>
      <c r="I418" s="4">
        <v>9.99</v>
      </c>
      <c r="J418" s="10">
        <v>0.52578947368421058</v>
      </c>
      <c r="K418" s="1">
        <v>33</v>
      </c>
      <c r="L418" s="1">
        <v>7.47</v>
      </c>
      <c r="M418" s="12">
        <v>0.22636363636363635</v>
      </c>
      <c r="N418" s="1">
        <v>60</v>
      </c>
      <c r="O418" s="1">
        <v>26</v>
      </c>
      <c r="P418" s="12">
        <f t="shared" si="57"/>
        <v>0.43333333333333335</v>
      </c>
      <c r="Q418" s="1">
        <v>38</v>
      </c>
      <c r="R418" s="1">
        <v>13</v>
      </c>
      <c r="S418" s="12">
        <f t="shared" si="58"/>
        <v>0.34210526315789475</v>
      </c>
    </row>
    <row r="419" spans="4:19" x14ac:dyDescent="0.25">
      <c r="D419" s="1" t="s">
        <v>35</v>
      </c>
      <c r="E419" s="1">
        <v>278</v>
      </c>
      <c r="F419" s="4">
        <v>187.11</v>
      </c>
      <c r="G419" s="10">
        <v>0.67305755395683453</v>
      </c>
      <c r="H419" s="10">
        <v>60</v>
      </c>
      <c r="I419" s="4">
        <v>39.51</v>
      </c>
      <c r="J419" s="10">
        <v>0.65849999999999997</v>
      </c>
      <c r="K419" s="1">
        <v>59</v>
      </c>
      <c r="L419" s="1">
        <v>51.21</v>
      </c>
      <c r="M419" s="12">
        <v>0.86796610169491528</v>
      </c>
      <c r="N419" s="1">
        <v>115</v>
      </c>
      <c r="O419" s="1">
        <v>53</v>
      </c>
      <c r="P419" s="12">
        <f t="shared" si="57"/>
        <v>0.46086956521739131</v>
      </c>
      <c r="Q419" s="1">
        <v>71</v>
      </c>
      <c r="R419" s="1">
        <v>62</v>
      </c>
      <c r="S419" s="12">
        <f t="shared" si="58"/>
        <v>0.87323943661971826</v>
      </c>
    </row>
    <row r="420" spans="4:19" x14ac:dyDescent="0.25">
      <c r="D420" s="1" t="s">
        <v>36</v>
      </c>
      <c r="E420" s="1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1">
        <v>0</v>
      </c>
      <c r="L420" s="1">
        <v>0</v>
      </c>
      <c r="M420" s="1">
        <v>0</v>
      </c>
      <c r="N420" s="1">
        <v>18</v>
      </c>
      <c r="O420" s="1">
        <v>13</v>
      </c>
      <c r="P420" s="12">
        <f t="shared" si="57"/>
        <v>0.72222222222222221</v>
      </c>
      <c r="Q420" s="1">
        <v>12</v>
      </c>
      <c r="R420" s="1">
        <v>3</v>
      </c>
      <c r="S420" s="12">
        <f t="shared" si="58"/>
        <v>0.25</v>
      </c>
    </row>
    <row r="421" spans="4:19" x14ac:dyDescent="0.25">
      <c r="D421" s="1" t="s">
        <v>37</v>
      </c>
      <c r="E421" s="1">
        <v>27</v>
      </c>
      <c r="F421" s="4">
        <v>7.02</v>
      </c>
      <c r="G421" s="10">
        <v>0.26</v>
      </c>
      <c r="H421" s="10">
        <v>44</v>
      </c>
      <c r="I421" s="4">
        <v>39.6</v>
      </c>
      <c r="J421" s="10">
        <v>0.9</v>
      </c>
      <c r="K421" s="1">
        <v>58</v>
      </c>
      <c r="L421" s="1">
        <v>51.39</v>
      </c>
      <c r="M421" s="12">
        <v>0.88603448275862073</v>
      </c>
      <c r="N421" s="1">
        <v>46</v>
      </c>
      <c r="O421" s="1">
        <v>24</v>
      </c>
      <c r="P421" s="12">
        <f t="shared" si="57"/>
        <v>0.52173913043478259</v>
      </c>
      <c r="Q421" s="1">
        <v>29</v>
      </c>
      <c r="R421" s="1">
        <v>19</v>
      </c>
      <c r="S421" s="12">
        <f t="shared" si="58"/>
        <v>0.65517241379310343</v>
      </c>
    </row>
    <row r="422" spans="4:19" x14ac:dyDescent="0.25">
      <c r="D422" s="1" t="s">
        <v>38</v>
      </c>
      <c r="E422" s="1">
        <v>120</v>
      </c>
      <c r="F422" s="4">
        <v>54</v>
      </c>
      <c r="G422" s="10">
        <v>0.45</v>
      </c>
      <c r="H422" s="10">
        <v>106</v>
      </c>
      <c r="I422" s="4">
        <v>108</v>
      </c>
      <c r="J422" s="10">
        <v>1.0188679245283019</v>
      </c>
      <c r="K422" s="1">
        <v>0</v>
      </c>
      <c r="L422" s="1">
        <v>0</v>
      </c>
      <c r="M422" s="1">
        <v>0</v>
      </c>
      <c r="N422" s="1">
        <v>4</v>
      </c>
      <c r="O422" s="1">
        <v>3</v>
      </c>
      <c r="P422" s="12">
        <f t="shared" si="57"/>
        <v>0.75</v>
      </c>
      <c r="Q422" s="1">
        <v>3</v>
      </c>
      <c r="R422" s="1">
        <v>2</v>
      </c>
      <c r="S422" s="12">
        <f t="shared" si="58"/>
        <v>0.66666666666666663</v>
      </c>
    </row>
    <row r="423" spans="4:19" x14ac:dyDescent="0.25">
      <c r="D423" s="1" t="s">
        <v>39</v>
      </c>
      <c r="E423" s="1">
        <v>30</v>
      </c>
      <c r="F423" s="4">
        <v>19.079999999999998</v>
      </c>
      <c r="G423" s="10">
        <v>0.6359999999999999</v>
      </c>
      <c r="H423" s="10">
        <v>30</v>
      </c>
      <c r="I423" s="4">
        <v>18.18</v>
      </c>
      <c r="J423" s="10">
        <v>0.60599999999999998</v>
      </c>
      <c r="K423" s="1">
        <v>0</v>
      </c>
      <c r="L423" s="1">
        <v>0</v>
      </c>
      <c r="M423" s="1">
        <v>0</v>
      </c>
      <c r="N423" s="1">
        <v>3</v>
      </c>
      <c r="O423" s="1">
        <v>2</v>
      </c>
      <c r="P423" s="12">
        <f t="shared" si="57"/>
        <v>0.66666666666666663</v>
      </c>
      <c r="Q423" s="1">
        <v>3</v>
      </c>
      <c r="R423" s="1">
        <v>2</v>
      </c>
      <c r="S423" s="12">
        <f t="shared" si="58"/>
        <v>0.66666666666666663</v>
      </c>
    </row>
    <row r="424" spans="4:19" x14ac:dyDescent="0.25">
      <c r="D424" s="1" t="s">
        <v>40</v>
      </c>
      <c r="E424" s="1">
        <v>4</v>
      </c>
      <c r="F424" s="4">
        <v>1.26</v>
      </c>
      <c r="G424" s="10">
        <v>0.315</v>
      </c>
      <c r="H424" s="10">
        <v>292</v>
      </c>
      <c r="I424" s="4">
        <v>26.46</v>
      </c>
      <c r="J424" s="10">
        <v>9.0616438356164383E-2</v>
      </c>
      <c r="K424" s="1">
        <v>509</v>
      </c>
      <c r="L424" s="2">
        <v>314.91000000000003</v>
      </c>
      <c r="M424" s="12">
        <v>0.6186836935166995</v>
      </c>
      <c r="N424" s="1">
        <v>1</v>
      </c>
      <c r="O424" s="1">
        <v>1</v>
      </c>
      <c r="P424" s="12">
        <f t="shared" si="57"/>
        <v>1</v>
      </c>
      <c r="Q424" s="1">
        <v>3</v>
      </c>
      <c r="R424" s="1">
        <v>2</v>
      </c>
      <c r="S424" s="12">
        <f t="shared" si="58"/>
        <v>0.66666666666666663</v>
      </c>
    </row>
    <row r="425" spans="4:19" x14ac:dyDescent="0.25">
      <c r="D425" s="1" t="s">
        <v>41</v>
      </c>
      <c r="E425" s="1">
        <v>286</v>
      </c>
      <c r="F425" s="4">
        <v>999.45</v>
      </c>
      <c r="G425" s="10">
        <v>3.4945804195804198</v>
      </c>
      <c r="H425" s="10">
        <v>14</v>
      </c>
      <c r="I425" s="4">
        <v>5.31</v>
      </c>
      <c r="J425" s="10">
        <v>0.37928571428571428</v>
      </c>
      <c r="K425" s="1">
        <v>11</v>
      </c>
      <c r="L425" s="1">
        <v>6.39</v>
      </c>
      <c r="M425" s="12">
        <v>0.58090909090909093</v>
      </c>
      <c r="N425" s="1">
        <v>40</v>
      </c>
      <c r="O425" s="1">
        <v>25</v>
      </c>
      <c r="P425" s="12">
        <f t="shared" si="57"/>
        <v>0.625</v>
      </c>
      <c r="Q425" s="1">
        <v>98</v>
      </c>
      <c r="R425" s="1">
        <v>26</v>
      </c>
      <c r="S425" s="12">
        <f t="shared" si="58"/>
        <v>0.26530612244897961</v>
      </c>
    </row>
    <row r="426" spans="4:19" x14ac:dyDescent="0.25">
      <c r="D426" s="1" t="s">
        <v>42</v>
      </c>
      <c r="E426" s="1">
        <v>1780</v>
      </c>
      <c r="F426" s="4">
        <v>864.45</v>
      </c>
      <c r="G426" s="10">
        <v>0.48564606741573035</v>
      </c>
      <c r="H426" s="10">
        <v>494</v>
      </c>
      <c r="I426" s="4">
        <v>108</v>
      </c>
      <c r="J426" s="10">
        <v>0.21862348178137653</v>
      </c>
      <c r="K426" s="1">
        <v>597</v>
      </c>
      <c r="L426" s="2">
        <v>428.67</v>
      </c>
      <c r="M426" s="12">
        <v>0.71804020100502519</v>
      </c>
      <c r="N426" s="2">
        <v>1077</v>
      </c>
      <c r="O426" s="1">
        <v>818</v>
      </c>
      <c r="P426" s="12">
        <f t="shared" si="57"/>
        <v>0.75951717734447544</v>
      </c>
      <c r="Q426" s="1">
        <v>819</v>
      </c>
      <c r="R426" s="1">
        <v>749</v>
      </c>
      <c r="S426" s="12">
        <f t="shared" si="58"/>
        <v>0.9145299145299145</v>
      </c>
    </row>
    <row r="427" spans="4:19" x14ac:dyDescent="0.25">
      <c r="D427" s="1" t="s">
        <v>43</v>
      </c>
      <c r="E427" s="1">
        <v>1178</v>
      </c>
      <c r="F427" s="4">
        <v>255.96</v>
      </c>
      <c r="G427" s="10">
        <v>0.21728353140916809</v>
      </c>
      <c r="H427" s="10">
        <v>1581</v>
      </c>
      <c r="I427" s="4">
        <v>418.86</v>
      </c>
      <c r="J427" s="10">
        <v>0.26493358633776093</v>
      </c>
      <c r="K427" s="2">
        <v>1351</v>
      </c>
      <c r="L427" s="2">
        <v>439.38</v>
      </c>
      <c r="M427" s="12">
        <v>0.32522575869726128</v>
      </c>
      <c r="N427" s="2">
        <v>1731</v>
      </c>
      <c r="O427" s="1">
        <v>931</v>
      </c>
      <c r="P427" s="12">
        <f t="shared" si="57"/>
        <v>0.53783939919121893</v>
      </c>
      <c r="Q427" s="2">
        <v>1820</v>
      </c>
      <c r="R427" s="2">
        <v>1098</v>
      </c>
      <c r="S427" s="12">
        <f t="shared" si="58"/>
        <v>0.60329670329670326</v>
      </c>
    </row>
    <row r="428" spans="4:19" x14ac:dyDescent="0.25">
      <c r="D428" s="1" t="s">
        <v>44</v>
      </c>
      <c r="E428" s="1">
        <v>1185</v>
      </c>
      <c r="F428" s="4">
        <v>766.8</v>
      </c>
      <c r="G428" s="10">
        <v>0.64708860759493669</v>
      </c>
      <c r="H428" s="10">
        <v>1955</v>
      </c>
      <c r="I428" s="4">
        <v>1499.67</v>
      </c>
      <c r="J428" s="10">
        <v>0.76709462915601023</v>
      </c>
      <c r="K428" s="2">
        <v>1334</v>
      </c>
      <c r="L428" s="2">
        <v>1006.74</v>
      </c>
      <c r="M428" s="12">
        <v>0.75467766116941526</v>
      </c>
      <c r="N428" s="1">
        <v>867</v>
      </c>
      <c r="O428" s="1">
        <v>972</v>
      </c>
      <c r="P428" s="12">
        <f t="shared" si="57"/>
        <v>1.1211072664359862</v>
      </c>
      <c r="Q428" s="2">
        <v>1208</v>
      </c>
      <c r="R428" s="2">
        <v>1256</v>
      </c>
      <c r="S428" s="12">
        <f t="shared" si="58"/>
        <v>1.0397350993377483</v>
      </c>
    </row>
    <row r="429" spans="4:19" x14ac:dyDescent="0.25">
      <c r="D429" s="1" t="s">
        <v>45</v>
      </c>
      <c r="E429" s="1">
        <v>16478</v>
      </c>
      <c r="F429" s="4">
        <v>12875.85</v>
      </c>
      <c r="G429" s="10">
        <v>0.78139640733098681</v>
      </c>
      <c r="H429" s="10">
        <v>9922</v>
      </c>
      <c r="I429" s="4">
        <v>5053.7700000000004</v>
      </c>
      <c r="J429" s="10">
        <v>0.50934992944970781</v>
      </c>
      <c r="K429" s="2">
        <v>16509</v>
      </c>
      <c r="L429" s="2">
        <v>7339.41</v>
      </c>
      <c r="M429" s="12">
        <v>0.44457023441759042</v>
      </c>
      <c r="N429" s="2">
        <v>8251</v>
      </c>
      <c r="O429" s="2">
        <v>7859</v>
      </c>
      <c r="P429" s="12">
        <f t="shared" si="57"/>
        <v>0.95249060719912737</v>
      </c>
      <c r="Q429" s="2">
        <v>16398</v>
      </c>
      <c r="R429" s="2">
        <v>10465</v>
      </c>
      <c r="S429" s="12">
        <f t="shared" si="58"/>
        <v>0.63818758385168928</v>
      </c>
    </row>
    <row r="430" spans="4:19" x14ac:dyDescent="0.25">
      <c r="D430" s="1" t="s">
        <v>46</v>
      </c>
      <c r="E430" s="1">
        <v>26</v>
      </c>
      <c r="F430" s="4">
        <v>8.2799999999999994</v>
      </c>
      <c r="G430" s="10">
        <v>0.31846153846153846</v>
      </c>
      <c r="H430" s="10">
        <v>378</v>
      </c>
      <c r="I430" s="4">
        <v>87.57</v>
      </c>
      <c r="J430" s="10">
        <v>0.23166666666666666</v>
      </c>
      <c r="K430" s="1">
        <v>120</v>
      </c>
      <c r="L430" s="1">
        <v>44.19</v>
      </c>
      <c r="M430" s="12">
        <v>0.36824999999999997</v>
      </c>
      <c r="N430" s="1">
        <v>35</v>
      </c>
      <c r="O430" s="1">
        <v>28</v>
      </c>
      <c r="P430" s="12">
        <f t="shared" si="57"/>
        <v>0.8</v>
      </c>
      <c r="Q430" s="1">
        <v>38</v>
      </c>
      <c r="R430" s="1">
        <v>30</v>
      </c>
      <c r="S430" s="12">
        <f t="shared" si="58"/>
        <v>0.78947368421052633</v>
      </c>
    </row>
    <row r="431" spans="4:19" x14ac:dyDescent="0.25">
      <c r="D431" s="1" t="s">
        <v>47</v>
      </c>
      <c r="E431" s="1">
        <v>0</v>
      </c>
      <c r="F431" s="1">
        <v>0</v>
      </c>
      <c r="G431" s="1">
        <v>0</v>
      </c>
      <c r="H431" s="1">
        <v>0</v>
      </c>
      <c r="I431" s="4">
        <v>0</v>
      </c>
      <c r="J431" s="1">
        <v>0</v>
      </c>
      <c r="K431" s="1">
        <v>0</v>
      </c>
      <c r="L431" s="1">
        <v>0</v>
      </c>
      <c r="M431" s="1">
        <v>0</v>
      </c>
      <c r="N431" s="1">
        <v>106</v>
      </c>
      <c r="O431" s="1">
        <v>50</v>
      </c>
      <c r="P431" s="12">
        <f t="shared" si="57"/>
        <v>0.47169811320754718</v>
      </c>
      <c r="Q431" s="1">
        <v>110</v>
      </c>
      <c r="R431" s="1">
        <v>34</v>
      </c>
      <c r="S431" s="12">
        <f t="shared" si="58"/>
        <v>0.30909090909090908</v>
      </c>
    </row>
    <row r="432" spans="4:19" x14ac:dyDescent="0.25">
      <c r="D432" s="1" t="s">
        <v>49</v>
      </c>
      <c r="E432" s="1">
        <v>0</v>
      </c>
      <c r="F432" s="1">
        <v>0</v>
      </c>
      <c r="G432" s="1">
        <v>0</v>
      </c>
      <c r="H432" s="1">
        <v>0</v>
      </c>
      <c r="I432" s="4">
        <v>0</v>
      </c>
      <c r="J432" s="1">
        <v>0</v>
      </c>
      <c r="K432" s="1">
        <v>0</v>
      </c>
      <c r="L432" s="1">
        <v>0</v>
      </c>
      <c r="M432" s="1">
        <v>0</v>
      </c>
      <c r="N432" s="1">
        <v>15</v>
      </c>
      <c r="O432" s="1">
        <v>7</v>
      </c>
      <c r="P432" s="12">
        <f t="shared" si="57"/>
        <v>0.46666666666666667</v>
      </c>
      <c r="Q432" s="1">
        <v>20</v>
      </c>
      <c r="R432" s="1">
        <v>10</v>
      </c>
      <c r="S432" s="12">
        <f t="shared" si="58"/>
        <v>0.5</v>
      </c>
    </row>
    <row r="433" spans="4:19" x14ac:dyDescent="0.25">
      <c r="D433" s="1" t="s">
        <v>50</v>
      </c>
      <c r="E433" s="1">
        <v>229</v>
      </c>
      <c r="F433" s="4">
        <v>7.56</v>
      </c>
      <c r="G433" s="10">
        <v>3.3013100436681223E-2</v>
      </c>
      <c r="H433" s="10">
        <v>183</v>
      </c>
      <c r="I433" s="4">
        <v>33.03</v>
      </c>
      <c r="J433" s="10">
        <v>0.18049180327868852</v>
      </c>
      <c r="K433" s="1">
        <v>219</v>
      </c>
      <c r="L433" s="1">
        <v>19.71</v>
      </c>
      <c r="M433" s="12">
        <v>9.0000000000000011E-2</v>
      </c>
      <c r="N433" s="1">
        <v>306</v>
      </c>
      <c r="O433" s="1">
        <v>162</v>
      </c>
      <c r="P433" s="12">
        <f t="shared" si="57"/>
        <v>0.52941176470588236</v>
      </c>
      <c r="Q433" s="1">
        <v>90</v>
      </c>
      <c r="R433" s="1">
        <v>15</v>
      </c>
      <c r="S433" s="12">
        <f t="shared" si="58"/>
        <v>0.16666666666666666</v>
      </c>
    </row>
    <row r="434" spans="4:19" x14ac:dyDescent="0.25">
      <c r="D434" s="1" t="s">
        <v>51</v>
      </c>
      <c r="E434" s="1">
        <v>0</v>
      </c>
      <c r="F434" s="1">
        <v>0</v>
      </c>
      <c r="G434" s="1">
        <v>0</v>
      </c>
      <c r="H434" s="1">
        <v>0</v>
      </c>
      <c r="I434" s="4">
        <v>0</v>
      </c>
      <c r="J434" s="1">
        <v>0</v>
      </c>
      <c r="K434" s="1">
        <v>0</v>
      </c>
      <c r="L434" s="1">
        <v>0</v>
      </c>
      <c r="M434" s="1">
        <v>0</v>
      </c>
      <c r="N434" s="1">
        <v>640</v>
      </c>
      <c r="O434" s="1">
        <v>116</v>
      </c>
      <c r="P434" s="12">
        <f t="shared" si="57"/>
        <v>0.18124999999999999</v>
      </c>
      <c r="Q434" s="1">
        <v>0</v>
      </c>
      <c r="R434" s="1">
        <v>0</v>
      </c>
      <c r="S434" s="12">
        <v>0</v>
      </c>
    </row>
    <row r="435" spans="4:19" x14ac:dyDescent="0.25">
      <c r="D435" s="6" t="s">
        <v>52</v>
      </c>
      <c r="E435" s="6">
        <f>SUM(E394:E434)</f>
        <v>213994</v>
      </c>
      <c r="F435" s="8">
        <f>SUM(F394:F434)</f>
        <v>113629.05</v>
      </c>
      <c r="G435" s="13">
        <f>AVERAGE(G391:G434)</f>
        <v>0.52037547203930756</v>
      </c>
      <c r="H435" s="15">
        <f>SUM(H391:H434)</f>
        <v>259591</v>
      </c>
      <c r="I435" s="8">
        <f>SUM(I391:I434)</f>
        <v>135098.46000000002</v>
      </c>
      <c r="J435" s="13">
        <f>AVERAGE(J391:J434)</f>
        <v>0.55426552602032053</v>
      </c>
      <c r="K435" s="7">
        <f>SUM(K391:K434)</f>
        <v>281879</v>
      </c>
      <c r="L435" s="7">
        <f>SUM(L391:L434)</f>
        <v>138673.26</v>
      </c>
      <c r="M435" s="13">
        <f>AVERAGE(M391:M434)</f>
        <v>0.48567705314477988</v>
      </c>
      <c r="N435" s="7">
        <f>SUM(N391:N434)</f>
        <v>238626</v>
      </c>
      <c r="O435" s="7">
        <f>SUM(O391:O434)</f>
        <v>173058</v>
      </c>
      <c r="P435" s="13">
        <f>AVERAGE(P391:P434)</f>
        <v>0.65526261940526442</v>
      </c>
      <c r="Q435" s="7">
        <f>SUM(Q391:Q434)</f>
        <v>227809</v>
      </c>
      <c r="R435" s="7">
        <f>SUM(R391:R434)</f>
        <v>146806</v>
      </c>
      <c r="S435" s="13">
        <f>AVERAGE(S391:S434)</f>
        <v>0.63806597947072052</v>
      </c>
    </row>
    <row r="436" spans="4:19" x14ac:dyDescent="0.25">
      <c r="D436" s="1"/>
      <c r="E436" s="1"/>
      <c r="F436" s="1"/>
      <c r="G436" s="1"/>
      <c r="H436" s="1"/>
      <c r="I436" s="4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4:19" x14ac:dyDescent="0.25">
      <c r="D437" s="6" t="s">
        <v>75</v>
      </c>
      <c r="E437" s="6"/>
      <c r="F437" s="6"/>
      <c r="G437" s="6"/>
      <c r="H437" s="6"/>
      <c r="I437" s="8"/>
      <c r="J437" s="6"/>
      <c r="K437" s="6"/>
      <c r="L437" s="6"/>
      <c r="M437" s="6"/>
      <c r="N437" s="6"/>
      <c r="O437" s="6"/>
      <c r="P437" s="6"/>
      <c r="Q437" s="6"/>
      <c r="R437" s="6"/>
      <c r="S437" s="6"/>
    </row>
    <row r="438" spans="4:19" x14ac:dyDescent="0.25">
      <c r="D438" s="6"/>
      <c r="E438" s="6">
        <v>2012</v>
      </c>
      <c r="F438" s="6"/>
      <c r="G438" s="6"/>
      <c r="H438" s="6">
        <v>2013</v>
      </c>
      <c r="I438" s="4"/>
      <c r="J438" s="1"/>
      <c r="K438" s="6">
        <v>2014</v>
      </c>
      <c r="L438" s="6"/>
      <c r="M438" s="6"/>
      <c r="N438" s="6">
        <v>2015</v>
      </c>
      <c r="O438" s="6"/>
      <c r="P438" s="6"/>
      <c r="Q438" s="6">
        <v>2016</v>
      </c>
      <c r="R438" s="6"/>
      <c r="S438" s="6"/>
    </row>
    <row r="439" spans="4:19" x14ac:dyDescent="0.25">
      <c r="D439" s="6"/>
      <c r="E439" s="6" t="s">
        <v>1</v>
      </c>
      <c r="F439" s="6" t="s">
        <v>2</v>
      </c>
      <c r="G439" s="6" t="s">
        <v>76</v>
      </c>
      <c r="H439" s="6" t="s">
        <v>1</v>
      </c>
      <c r="I439" s="8" t="s">
        <v>2</v>
      </c>
      <c r="J439" s="6" t="s">
        <v>76</v>
      </c>
      <c r="K439" s="6" t="s">
        <v>1</v>
      </c>
      <c r="L439" s="6" t="s">
        <v>2</v>
      </c>
      <c r="M439" s="6" t="s">
        <v>76</v>
      </c>
      <c r="N439" s="6" t="s">
        <v>1</v>
      </c>
      <c r="O439" s="6" t="s">
        <v>2</v>
      </c>
      <c r="P439" s="6" t="s">
        <v>76</v>
      </c>
      <c r="Q439" s="6" t="s">
        <v>1</v>
      </c>
      <c r="R439" s="6" t="s">
        <v>2</v>
      </c>
      <c r="S439" s="6" t="s">
        <v>76</v>
      </c>
    </row>
    <row r="440" spans="4:19" x14ac:dyDescent="0.25">
      <c r="D440" s="6" t="s">
        <v>61</v>
      </c>
      <c r="E440" s="6" t="s">
        <v>3</v>
      </c>
      <c r="F440" s="6" t="s">
        <v>4</v>
      </c>
      <c r="G440" s="6"/>
      <c r="H440" s="6" t="s">
        <v>3</v>
      </c>
      <c r="I440" s="8" t="s">
        <v>4</v>
      </c>
      <c r="J440" s="6"/>
      <c r="K440" s="6" t="s">
        <v>3</v>
      </c>
      <c r="L440" s="6" t="s">
        <v>4</v>
      </c>
      <c r="M440" s="6"/>
      <c r="N440" s="6" t="s">
        <v>3</v>
      </c>
      <c r="O440" s="6" t="s">
        <v>4</v>
      </c>
      <c r="P440" s="6"/>
      <c r="Q440" s="6" t="s">
        <v>3</v>
      </c>
      <c r="R440" s="6" t="s">
        <v>4</v>
      </c>
      <c r="S440" s="6"/>
    </row>
    <row r="441" spans="4:19" x14ac:dyDescent="0.25">
      <c r="D441" s="1" t="s">
        <v>5</v>
      </c>
      <c r="E441" s="1">
        <v>610</v>
      </c>
      <c r="F441" s="1">
        <v>181.44</v>
      </c>
      <c r="G441" s="12">
        <v>0.29744262295081969</v>
      </c>
      <c r="H441" s="1">
        <v>836</v>
      </c>
      <c r="I441" s="4">
        <v>537.03</v>
      </c>
      <c r="J441" s="12">
        <v>0.64238038277511955</v>
      </c>
      <c r="K441" s="2">
        <v>551</v>
      </c>
      <c r="L441" s="2">
        <v>478.50029999999998</v>
      </c>
      <c r="M441" s="11">
        <v>0.86842159709618871</v>
      </c>
      <c r="N441" s="2">
        <v>654</v>
      </c>
      <c r="O441" s="2">
        <v>580</v>
      </c>
      <c r="P441" s="3">
        <f>O441/N441</f>
        <v>0.88685015290519875</v>
      </c>
      <c r="Q441" s="2">
        <v>703</v>
      </c>
      <c r="R441" s="2">
        <v>467</v>
      </c>
      <c r="S441" s="12">
        <f>R441/Q441</f>
        <v>0.66429587482219066</v>
      </c>
    </row>
    <row r="442" spans="4:19" x14ac:dyDescent="0.25">
      <c r="D442" s="1" t="s">
        <v>7</v>
      </c>
      <c r="E442" s="1">
        <v>60</v>
      </c>
      <c r="F442" s="1">
        <v>12.69</v>
      </c>
      <c r="G442" s="12">
        <v>0.21149999999999999</v>
      </c>
      <c r="H442" s="1">
        <v>414</v>
      </c>
      <c r="I442" s="4">
        <v>304.2</v>
      </c>
      <c r="J442" s="12">
        <v>0.73478260869565215</v>
      </c>
      <c r="K442" s="2">
        <v>471</v>
      </c>
      <c r="L442" s="2">
        <v>333.6003</v>
      </c>
      <c r="M442" s="11">
        <v>0.70828089171974529</v>
      </c>
      <c r="N442" s="2">
        <v>297</v>
      </c>
      <c r="O442" s="2">
        <v>590</v>
      </c>
      <c r="P442" s="3">
        <f t="shared" ref="P442:P478" si="59">O442/N442</f>
        <v>1.9865319865319866</v>
      </c>
      <c r="Q442" s="2">
        <v>83</v>
      </c>
      <c r="R442" s="2">
        <v>406</v>
      </c>
      <c r="S442" s="12">
        <f t="shared" ref="S442:S478" si="60">R442/Q442</f>
        <v>4.8915662650602414</v>
      </c>
    </row>
    <row r="443" spans="4:19" x14ac:dyDescent="0.25">
      <c r="D443" s="1" t="s">
        <v>8</v>
      </c>
      <c r="E443" s="1">
        <v>344</v>
      </c>
      <c r="F443" s="1">
        <v>67.95</v>
      </c>
      <c r="G443" s="12">
        <v>0.19752906976744186</v>
      </c>
      <c r="H443" s="1">
        <v>1156</v>
      </c>
      <c r="I443" s="4">
        <v>758.97</v>
      </c>
      <c r="J443" s="12">
        <v>0.65654844290657444</v>
      </c>
      <c r="K443" s="2">
        <v>1018</v>
      </c>
      <c r="L443" s="2">
        <v>449.00010000000003</v>
      </c>
      <c r="M443" s="11">
        <v>0.4410610019646366</v>
      </c>
      <c r="N443" s="2">
        <v>637</v>
      </c>
      <c r="O443" s="2">
        <v>348</v>
      </c>
      <c r="P443" s="3">
        <f t="shared" si="59"/>
        <v>0.54631083202511777</v>
      </c>
      <c r="Q443" s="2">
        <v>457</v>
      </c>
      <c r="R443" s="2">
        <v>233</v>
      </c>
      <c r="S443" s="12">
        <f t="shared" si="60"/>
        <v>0.50984682713347917</v>
      </c>
    </row>
    <row r="444" spans="4:19" x14ac:dyDescent="0.25">
      <c r="D444" s="1" t="s">
        <v>9</v>
      </c>
      <c r="E444" s="1">
        <v>814</v>
      </c>
      <c r="F444" s="1">
        <v>589.77</v>
      </c>
      <c r="G444" s="12">
        <v>0.72453316953316949</v>
      </c>
      <c r="H444" s="1">
        <v>611</v>
      </c>
      <c r="I444" s="4">
        <v>490.68</v>
      </c>
      <c r="J444" s="12">
        <v>0.80307692307692313</v>
      </c>
      <c r="K444" s="2">
        <v>579</v>
      </c>
      <c r="L444" s="2">
        <v>318.60000000000002</v>
      </c>
      <c r="M444" s="11">
        <v>0.55025906735751295</v>
      </c>
      <c r="N444" s="2">
        <v>674</v>
      </c>
      <c r="O444" s="2">
        <v>622</v>
      </c>
      <c r="P444" s="3">
        <f t="shared" si="59"/>
        <v>0.9228486646884273</v>
      </c>
      <c r="Q444" s="2">
        <v>683</v>
      </c>
      <c r="R444" s="2">
        <v>632</v>
      </c>
      <c r="S444" s="12">
        <f t="shared" si="60"/>
        <v>0.92532942898975112</v>
      </c>
    </row>
    <row r="445" spans="4:19" x14ac:dyDescent="0.25">
      <c r="D445" s="1" t="s">
        <v>10</v>
      </c>
      <c r="E445" s="1">
        <v>7899</v>
      </c>
      <c r="F445" s="1">
        <v>4480.47</v>
      </c>
      <c r="G445" s="12">
        <v>0.56721990125332322</v>
      </c>
      <c r="H445" s="1">
        <v>7851</v>
      </c>
      <c r="I445" s="4">
        <v>6863.76</v>
      </c>
      <c r="J445" s="12">
        <v>0.87425296140619035</v>
      </c>
      <c r="K445" s="2">
        <v>7436</v>
      </c>
      <c r="L445" s="2">
        <v>10634.49</v>
      </c>
      <c r="M445" s="11">
        <v>1.4301358257127488</v>
      </c>
      <c r="N445" s="2">
        <v>10206</v>
      </c>
      <c r="O445" s="2">
        <v>6954</v>
      </c>
      <c r="P445" s="3">
        <f t="shared" si="59"/>
        <v>0.68136390358612586</v>
      </c>
      <c r="Q445" s="2">
        <v>7867</v>
      </c>
      <c r="R445" s="2">
        <v>33289</v>
      </c>
      <c r="S445" s="12">
        <f t="shared" si="60"/>
        <v>4.2314732426592094</v>
      </c>
    </row>
    <row r="446" spans="4:19" x14ac:dyDescent="0.25">
      <c r="D446" s="1" t="s">
        <v>11</v>
      </c>
      <c r="E446" s="1">
        <v>210</v>
      </c>
      <c r="F446" s="1">
        <v>194.22</v>
      </c>
      <c r="G446" s="12">
        <v>0.92485714285714282</v>
      </c>
      <c r="H446" s="1">
        <v>112</v>
      </c>
      <c r="I446" s="4">
        <v>65.97</v>
      </c>
      <c r="J446" s="12">
        <v>0.58901785714285715</v>
      </c>
      <c r="K446" s="2">
        <v>105</v>
      </c>
      <c r="L446" s="2">
        <v>53.000010000000003</v>
      </c>
      <c r="M446" s="11">
        <v>0.50476200000000004</v>
      </c>
      <c r="N446" s="2">
        <v>114</v>
      </c>
      <c r="O446" s="2">
        <v>102</v>
      </c>
      <c r="P446" s="3">
        <f t="shared" si="59"/>
        <v>0.89473684210526316</v>
      </c>
      <c r="Q446" s="2">
        <v>85</v>
      </c>
      <c r="R446" s="2">
        <v>57</v>
      </c>
      <c r="S446" s="12">
        <f t="shared" si="60"/>
        <v>0.6705882352941176</v>
      </c>
    </row>
    <row r="447" spans="4:19" x14ac:dyDescent="0.25">
      <c r="D447" s="1" t="s">
        <v>12</v>
      </c>
      <c r="E447" s="1">
        <v>550</v>
      </c>
      <c r="F447" s="1">
        <v>295.64999999999998</v>
      </c>
      <c r="G447" s="12">
        <v>0.53754545454545455</v>
      </c>
      <c r="H447" s="1">
        <v>1147</v>
      </c>
      <c r="I447" s="4">
        <v>549</v>
      </c>
      <c r="J447" s="12">
        <v>0.47863993025283347</v>
      </c>
      <c r="K447" s="2">
        <v>762</v>
      </c>
      <c r="L447" s="2">
        <v>1280.529</v>
      </c>
      <c r="M447" s="11">
        <v>1.6804842519685039</v>
      </c>
      <c r="N447" s="2">
        <v>318</v>
      </c>
      <c r="O447" s="2">
        <v>236</v>
      </c>
      <c r="P447" s="3">
        <f t="shared" si="59"/>
        <v>0.74213836477987416</v>
      </c>
      <c r="Q447" s="2">
        <v>318</v>
      </c>
      <c r="R447" s="2">
        <v>236</v>
      </c>
      <c r="S447" s="12">
        <f t="shared" si="60"/>
        <v>0.74213836477987416</v>
      </c>
    </row>
    <row r="448" spans="4:19" x14ac:dyDescent="0.25">
      <c r="D448" s="1" t="s">
        <v>13</v>
      </c>
      <c r="E448" s="1">
        <v>78</v>
      </c>
      <c r="F448" s="1">
        <v>40.5</v>
      </c>
      <c r="G448" s="12">
        <v>0.51923076923076927</v>
      </c>
      <c r="H448" s="1">
        <v>76</v>
      </c>
      <c r="I448" s="4">
        <v>41.04</v>
      </c>
      <c r="J448" s="12">
        <v>0.54</v>
      </c>
      <c r="K448" s="2">
        <v>59.8</v>
      </c>
      <c r="L448" s="2">
        <v>32.292000000000002</v>
      </c>
      <c r="M448" s="11">
        <v>0.54</v>
      </c>
      <c r="N448" s="2">
        <v>74</v>
      </c>
      <c r="O448" s="2">
        <v>77</v>
      </c>
      <c r="P448" s="3">
        <f t="shared" si="59"/>
        <v>1.0405405405405406</v>
      </c>
      <c r="Q448" s="2">
        <v>22</v>
      </c>
      <c r="R448" s="2">
        <v>18</v>
      </c>
      <c r="S448" s="12">
        <f t="shared" si="60"/>
        <v>0.81818181818181823</v>
      </c>
    </row>
    <row r="449" spans="4:20" x14ac:dyDescent="0.25">
      <c r="D449" s="1" t="s">
        <v>14</v>
      </c>
      <c r="E449" s="1">
        <v>0</v>
      </c>
      <c r="F449" s="1">
        <v>0</v>
      </c>
      <c r="G449" s="12">
        <v>0</v>
      </c>
      <c r="H449" s="1">
        <v>30</v>
      </c>
      <c r="I449" s="4">
        <v>11.97</v>
      </c>
      <c r="J449" s="12">
        <v>0.39900000000000002</v>
      </c>
      <c r="K449" s="2">
        <v>35</v>
      </c>
      <c r="L449" s="2">
        <v>16.000019999999999</v>
      </c>
      <c r="M449" s="11">
        <v>0.45714342857142853</v>
      </c>
      <c r="N449" s="2">
        <v>12</v>
      </c>
      <c r="O449" s="2">
        <v>9</v>
      </c>
      <c r="P449" s="3">
        <f t="shared" si="59"/>
        <v>0.75</v>
      </c>
      <c r="Q449" s="2">
        <v>10</v>
      </c>
      <c r="R449" s="2">
        <v>8</v>
      </c>
      <c r="S449" s="12">
        <f t="shared" si="60"/>
        <v>0.8</v>
      </c>
    </row>
    <row r="450" spans="4:20" x14ac:dyDescent="0.25">
      <c r="D450" s="1" t="s">
        <v>15</v>
      </c>
      <c r="E450" s="1">
        <v>166</v>
      </c>
      <c r="F450" s="1">
        <v>30.15</v>
      </c>
      <c r="G450" s="12">
        <v>0.18162650602409638</v>
      </c>
      <c r="H450" s="1">
        <v>6</v>
      </c>
      <c r="I450" s="4">
        <v>11.61</v>
      </c>
      <c r="J450" s="12">
        <v>1.9349999999999998</v>
      </c>
      <c r="K450" s="2">
        <v>0</v>
      </c>
      <c r="L450" s="2">
        <v>15.000030000000001</v>
      </c>
      <c r="M450" s="11">
        <v>1.8750037500000001</v>
      </c>
      <c r="N450" s="2">
        <v>8</v>
      </c>
      <c r="O450" s="2">
        <v>6</v>
      </c>
      <c r="P450" s="3">
        <f t="shared" si="59"/>
        <v>0.75</v>
      </c>
      <c r="Q450" s="2">
        <v>11</v>
      </c>
      <c r="R450" s="2">
        <v>9</v>
      </c>
      <c r="S450" s="12">
        <f t="shared" si="60"/>
        <v>0.81818181818181823</v>
      </c>
    </row>
    <row r="451" spans="4:20" x14ac:dyDescent="0.25">
      <c r="D451" s="1" t="s">
        <v>17</v>
      </c>
      <c r="E451" s="1">
        <v>229.6</v>
      </c>
      <c r="F451" s="1">
        <v>246.15</v>
      </c>
      <c r="G451" s="12">
        <v>1.072081881533101</v>
      </c>
      <c r="H451" s="1">
        <v>230</v>
      </c>
      <c r="I451" s="4">
        <v>237.51</v>
      </c>
      <c r="J451" s="12">
        <v>1.0326521739130434</v>
      </c>
      <c r="K451" s="2">
        <v>0</v>
      </c>
      <c r="L451" s="2">
        <v>0</v>
      </c>
      <c r="M451" s="11">
        <v>0</v>
      </c>
      <c r="N451" s="2">
        <v>27</v>
      </c>
      <c r="O451" s="2">
        <v>24</v>
      </c>
      <c r="P451" s="3">
        <f t="shared" si="59"/>
        <v>0.88888888888888884</v>
      </c>
      <c r="Q451" s="2">
        <v>45</v>
      </c>
      <c r="R451" s="2">
        <v>50</v>
      </c>
      <c r="S451" s="12">
        <f t="shared" si="60"/>
        <v>1.1111111111111112</v>
      </c>
    </row>
    <row r="452" spans="4:20" x14ac:dyDescent="0.25">
      <c r="D452" s="1" t="s">
        <v>18</v>
      </c>
      <c r="E452" s="1">
        <v>3622</v>
      </c>
      <c r="F452" s="1">
        <v>906.93</v>
      </c>
      <c r="G452" s="12">
        <v>0.25039480949751519</v>
      </c>
      <c r="H452" s="1">
        <v>3682</v>
      </c>
      <c r="I452" s="4">
        <v>385.2</v>
      </c>
      <c r="J452" s="12">
        <v>0.10461705594785442</v>
      </c>
      <c r="K452" s="2">
        <v>3389</v>
      </c>
      <c r="L452" s="2">
        <v>604.27350000000001</v>
      </c>
      <c r="M452" s="11">
        <v>0.17830436706993213</v>
      </c>
      <c r="N452" s="2">
        <v>3978</v>
      </c>
      <c r="O452" s="2">
        <v>2939</v>
      </c>
      <c r="P452" s="3">
        <f t="shared" si="59"/>
        <v>0.73881347410759179</v>
      </c>
      <c r="Q452" s="2">
        <v>5312</v>
      </c>
      <c r="R452" s="2">
        <v>2426</v>
      </c>
      <c r="S452" s="12">
        <f t="shared" si="60"/>
        <v>0.45670180722891568</v>
      </c>
    </row>
    <row r="453" spans="4:20" x14ac:dyDescent="0.25">
      <c r="D453" s="1" t="s">
        <v>19</v>
      </c>
      <c r="E453" s="1">
        <v>364.5</v>
      </c>
      <c r="F453" s="1">
        <v>173.7</v>
      </c>
      <c r="G453" s="12">
        <v>0.47654320987654319</v>
      </c>
      <c r="H453" s="1">
        <v>750</v>
      </c>
      <c r="I453" s="4">
        <v>331.47</v>
      </c>
      <c r="J453" s="12">
        <v>0.44196000000000002</v>
      </c>
      <c r="K453" s="2">
        <v>404.8</v>
      </c>
      <c r="L453" s="2">
        <v>188.5104</v>
      </c>
      <c r="M453" s="11">
        <v>0.46568774703557314</v>
      </c>
      <c r="N453" s="2">
        <v>450</v>
      </c>
      <c r="O453" s="2">
        <v>204</v>
      </c>
      <c r="P453" s="3">
        <f t="shared" si="59"/>
        <v>0.45333333333333331</v>
      </c>
      <c r="Q453" s="2">
        <v>308</v>
      </c>
      <c r="R453" s="2">
        <v>101</v>
      </c>
      <c r="S453" s="12">
        <f t="shared" si="60"/>
        <v>0.32792207792207795</v>
      </c>
    </row>
    <row r="454" spans="4:20" x14ac:dyDescent="0.25">
      <c r="D454" s="1" t="s">
        <v>20</v>
      </c>
      <c r="E454" s="1">
        <v>35</v>
      </c>
      <c r="F454" s="1">
        <v>21.6</v>
      </c>
      <c r="G454" s="12">
        <v>0.61714285714285722</v>
      </c>
      <c r="H454" s="1">
        <v>30</v>
      </c>
      <c r="I454" s="4">
        <v>18.18</v>
      </c>
      <c r="J454" s="12">
        <v>0.60599999999999998</v>
      </c>
      <c r="K454" s="2">
        <v>0</v>
      </c>
      <c r="L454" s="2">
        <v>0</v>
      </c>
      <c r="M454" s="11">
        <v>0</v>
      </c>
      <c r="N454" s="11">
        <v>0</v>
      </c>
      <c r="O454" s="11">
        <v>0</v>
      </c>
      <c r="P454" s="3">
        <v>0</v>
      </c>
      <c r="Q454" s="11">
        <v>0</v>
      </c>
      <c r="R454" s="11">
        <v>0</v>
      </c>
      <c r="S454" s="12">
        <v>0</v>
      </c>
    </row>
    <row r="455" spans="4:20" x14ac:dyDescent="0.25">
      <c r="D455" s="1" t="s">
        <v>21</v>
      </c>
      <c r="E455" s="1">
        <v>1875</v>
      </c>
      <c r="F455" s="1">
        <v>1295.0999999999999</v>
      </c>
      <c r="G455" s="12">
        <v>0.69072</v>
      </c>
      <c r="H455" s="1">
        <v>1516</v>
      </c>
      <c r="I455" s="4">
        <v>1198.44</v>
      </c>
      <c r="J455" s="12">
        <v>0.79052770448548815</v>
      </c>
      <c r="K455" s="2">
        <v>1423</v>
      </c>
      <c r="L455" s="2">
        <v>1179</v>
      </c>
      <c r="M455" s="11">
        <v>0.82853127196064658</v>
      </c>
      <c r="N455" s="2">
        <v>1330</v>
      </c>
      <c r="O455" s="2">
        <v>1030</v>
      </c>
      <c r="P455" s="3">
        <f t="shared" si="59"/>
        <v>0.77443609022556392</v>
      </c>
      <c r="Q455" s="2">
        <v>1900</v>
      </c>
      <c r="R455" s="2">
        <v>1812</v>
      </c>
      <c r="S455" s="12">
        <f t="shared" si="60"/>
        <v>0.9536842105263158</v>
      </c>
      <c r="T455" s="5"/>
    </row>
    <row r="456" spans="4:20" x14ac:dyDescent="0.25">
      <c r="D456" s="1" t="s">
        <v>22</v>
      </c>
      <c r="E456" s="1">
        <v>64420</v>
      </c>
      <c r="F456" s="1">
        <v>26664.03</v>
      </c>
      <c r="G456" s="12">
        <v>0.41390918969264201</v>
      </c>
      <c r="H456" s="1">
        <v>91770</v>
      </c>
      <c r="I456" s="4">
        <v>23289.03</v>
      </c>
      <c r="J456" s="12">
        <v>0.25377607061131086</v>
      </c>
      <c r="K456" s="2">
        <v>89487</v>
      </c>
      <c r="L456" s="2">
        <v>34840.26</v>
      </c>
      <c r="M456" s="11">
        <v>0.38933319923564319</v>
      </c>
      <c r="N456" s="2">
        <v>66577</v>
      </c>
      <c r="O456" s="2">
        <v>32395</v>
      </c>
      <c r="P456" s="3">
        <f t="shared" si="59"/>
        <v>0.48657944935938835</v>
      </c>
      <c r="Q456" s="2">
        <v>63769</v>
      </c>
      <c r="R456" s="2">
        <v>18751</v>
      </c>
      <c r="S456" s="12">
        <f t="shared" si="60"/>
        <v>0.29404569618466653</v>
      </c>
      <c r="T456" s="5"/>
    </row>
    <row r="457" spans="4:20" x14ac:dyDescent="0.25">
      <c r="D457" s="1" t="s">
        <v>23</v>
      </c>
      <c r="E457" s="1">
        <v>2253</v>
      </c>
      <c r="F457" s="1">
        <v>140.58000000000001</v>
      </c>
      <c r="G457" s="12">
        <v>6.2396804260985358E-2</v>
      </c>
      <c r="H457" s="1">
        <v>2350</v>
      </c>
      <c r="I457" s="4">
        <v>1397.7</v>
      </c>
      <c r="J457" s="12">
        <v>0.59476595744680849</v>
      </c>
      <c r="K457" s="2">
        <v>4080</v>
      </c>
      <c r="L457" s="2">
        <v>3288.9960000000001</v>
      </c>
      <c r="M457" s="11">
        <v>0.80612647058823528</v>
      </c>
      <c r="N457" s="2">
        <v>5513</v>
      </c>
      <c r="O457" s="2">
        <v>4117</v>
      </c>
      <c r="P457" s="3">
        <f t="shared" si="59"/>
        <v>0.74678033738436422</v>
      </c>
      <c r="Q457" s="2">
        <v>4057</v>
      </c>
      <c r="R457" s="2">
        <v>832</v>
      </c>
      <c r="S457" s="12">
        <f t="shared" si="60"/>
        <v>0.20507764357899927</v>
      </c>
      <c r="T457" s="5"/>
    </row>
    <row r="458" spans="4:20" x14ac:dyDescent="0.25">
      <c r="D458" s="1" t="s">
        <v>25</v>
      </c>
      <c r="E458" s="1">
        <v>5</v>
      </c>
      <c r="F458" s="1">
        <v>2.4300000000000002</v>
      </c>
      <c r="G458" s="12">
        <v>0.48600000000000004</v>
      </c>
      <c r="H458" s="1">
        <v>8</v>
      </c>
      <c r="I458" s="4">
        <v>3.33</v>
      </c>
      <c r="J458" s="12">
        <v>0.41625000000000001</v>
      </c>
      <c r="K458" s="2">
        <v>3154</v>
      </c>
      <c r="L458" s="2">
        <v>2137.5990000000002</v>
      </c>
      <c r="M458" s="11">
        <v>0.67774223208623974</v>
      </c>
      <c r="N458" s="2">
        <v>2232</v>
      </c>
      <c r="O458" s="2">
        <v>1773</v>
      </c>
      <c r="P458" s="3">
        <f t="shared" si="59"/>
        <v>0.79435483870967738</v>
      </c>
      <c r="Q458" s="2">
        <v>2270</v>
      </c>
      <c r="R458" s="2">
        <v>1286</v>
      </c>
      <c r="S458" s="12">
        <f t="shared" si="60"/>
        <v>0.56651982378854626</v>
      </c>
      <c r="T458" s="5"/>
    </row>
    <row r="459" spans="4:20" x14ac:dyDescent="0.25">
      <c r="D459" s="1" t="s">
        <v>26</v>
      </c>
      <c r="E459" s="1">
        <v>2169</v>
      </c>
      <c r="F459" s="1">
        <v>798.39</v>
      </c>
      <c r="G459" s="12">
        <v>0.36809128630705396</v>
      </c>
      <c r="H459" s="1">
        <v>2959</v>
      </c>
      <c r="I459" s="4">
        <v>2760.12</v>
      </c>
      <c r="J459" s="12">
        <v>0.93278810408921931</v>
      </c>
      <c r="K459" s="2">
        <v>12096.8</v>
      </c>
      <c r="L459" s="2">
        <v>9194.0400000000009</v>
      </c>
      <c r="M459" s="11">
        <v>0.76003901858342715</v>
      </c>
      <c r="N459" s="2">
        <v>9029</v>
      </c>
      <c r="O459" s="2">
        <v>4794</v>
      </c>
      <c r="P459" s="3">
        <f t="shared" si="59"/>
        <v>0.53095580905969653</v>
      </c>
      <c r="Q459" s="2">
        <v>9045</v>
      </c>
      <c r="R459" s="2">
        <v>3697</v>
      </c>
      <c r="S459" s="12">
        <f t="shared" si="60"/>
        <v>0.40873410724156994</v>
      </c>
      <c r="T459" s="5"/>
    </row>
    <row r="460" spans="4:20" x14ac:dyDescent="0.25">
      <c r="D460" s="1" t="s">
        <v>27</v>
      </c>
      <c r="E460" s="1">
        <v>13873</v>
      </c>
      <c r="F460" s="1">
        <v>5660.55</v>
      </c>
      <c r="G460" s="12">
        <v>0.40802638218121534</v>
      </c>
      <c r="H460" s="1">
        <v>13045</v>
      </c>
      <c r="I460" s="4">
        <v>3820.14</v>
      </c>
      <c r="J460" s="12">
        <v>0.29284323495592179</v>
      </c>
      <c r="K460" s="2">
        <v>89444</v>
      </c>
      <c r="L460" s="2">
        <v>36038.79</v>
      </c>
      <c r="M460" s="11">
        <v>0.40292015115603058</v>
      </c>
      <c r="N460" s="2">
        <v>72164</v>
      </c>
      <c r="O460" s="2">
        <v>33667</v>
      </c>
      <c r="P460" s="3">
        <f t="shared" si="59"/>
        <v>0.46653456016850509</v>
      </c>
      <c r="Q460" s="2">
        <v>67860</v>
      </c>
      <c r="R460" s="2">
        <v>36056</v>
      </c>
      <c r="S460" s="12">
        <f t="shared" si="60"/>
        <v>0.53132920719127619</v>
      </c>
      <c r="T460" s="5"/>
    </row>
    <row r="461" spans="4:20" x14ac:dyDescent="0.25">
      <c r="D461" s="1" t="s">
        <v>28</v>
      </c>
      <c r="E461" s="1">
        <v>52310</v>
      </c>
      <c r="F461" s="1">
        <v>21561.21</v>
      </c>
      <c r="G461" s="12">
        <v>0.41218141846683232</v>
      </c>
      <c r="H461" s="1">
        <v>93411</v>
      </c>
      <c r="I461" s="4">
        <v>36228.78</v>
      </c>
      <c r="J461" s="12">
        <v>0.38784275941805568</v>
      </c>
      <c r="K461" s="2">
        <v>132</v>
      </c>
      <c r="L461" s="2">
        <v>24.339960000000001</v>
      </c>
      <c r="M461" s="11">
        <v>0.18439363636363637</v>
      </c>
      <c r="N461" s="2">
        <v>72</v>
      </c>
      <c r="O461" s="2">
        <v>20</v>
      </c>
      <c r="P461" s="3">
        <f t="shared" si="59"/>
        <v>0.27777777777777779</v>
      </c>
      <c r="Q461" s="2">
        <v>50</v>
      </c>
      <c r="R461" s="2">
        <v>18</v>
      </c>
      <c r="S461" s="12">
        <f t="shared" si="60"/>
        <v>0.36</v>
      </c>
      <c r="T461" s="5"/>
    </row>
    <row r="462" spans="4:20" x14ac:dyDescent="0.25">
      <c r="D462" s="1" t="s">
        <v>29</v>
      </c>
      <c r="E462" s="1">
        <v>58</v>
      </c>
      <c r="F462" s="1">
        <v>17.28</v>
      </c>
      <c r="G462" s="12">
        <v>0.29793103448275865</v>
      </c>
      <c r="H462" s="1">
        <v>171</v>
      </c>
      <c r="I462" s="4">
        <v>84.87</v>
      </c>
      <c r="J462" s="12">
        <v>0.49631578947368421</v>
      </c>
      <c r="K462" s="2">
        <v>7.2</v>
      </c>
      <c r="L462" s="2">
        <v>4.6980000000000004</v>
      </c>
      <c r="M462" s="11">
        <v>0.65250000000000008</v>
      </c>
      <c r="N462" s="2">
        <v>35</v>
      </c>
      <c r="O462" s="2">
        <v>14</v>
      </c>
      <c r="P462" s="3">
        <f t="shared" si="59"/>
        <v>0.4</v>
      </c>
      <c r="Q462" s="2">
        <v>32</v>
      </c>
      <c r="R462" s="2">
        <v>11</v>
      </c>
      <c r="S462" s="12">
        <f t="shared" si="60"/>
        <v>0.34375</v>
      </c>
      <c r="T462" s="5"/>
    </row>
    <row r="463" spans="4:20" x14ac:dyDescent="0.25">
      <c r="D463" s="1" t="s">
        <v>30</v>
      </c>
      <c r="E463" s="1">
        <v>50</v>
      </c>
      <c r="F463" s="1">
        <v>27</v>
      </c>
      <c r="G463" s="12">
        <v>0.54</v>
      </c>
      <c r="H463" s="1">
        <v>5</v>
      </c>
      <c r="I463" s="4">
        <v>3.06</v>
      </c>
      <c r="J463" s="12">
        <v>0.61199999999999999</v>
      </c>
      <c r="K463" s="2">
        <v>7692</v>
      </c>
      <c r="L463" s="2">
        <v>4017.0870000000004</v>
      </c>
      <c r="M463" s="11">
        <v>0.52224219968798757</v>
      </c>
      <c r="N463" s="2">
        <v>9349</v>
      </c>
      <c r="O463" s="2">
        <v>4070</v>
      </c>
      <c r="P463" s="3">
        <f t="shared" si="59"/>
        <v>0.43534067814739547</v>
      </c>
      <c r="Q463" s="2">
        <v>9569</v>
      </c>
      <c r="R463" s="2">
        <v>3523</v>
      </c>
      <c r="S463" s="12">
        <f t="shared" si="60"/>
        <v>0.36816804263768421</v>
      </c>
      <c r="T463" s="5"/>
    </row>
    <row r="464" spans="4:20" x14ac:dyDescent="0.25">
      <c r="D464" s="1" t="s">
        <v>31</v>
      </c>
      <c r="E464" s="1">
        <v>6086</v>
      </c>
      <c r="F464" s="1">
        <v>4725.63</v>
      </c>
      <c r="G464" s="12">
        <v>0.77647551758133426</v>
      </c>
      <c r="H464" s="1">
        <v>6654</v>
      </c>
      <c r="I464" s="4">
        <v>3801.24</v>
      </c>
      <c r="J464" s="12">
        <v>0.57127141568981066</v>
      </c>
      <c r="K464" s="2">
        <v>131.85</v>
      </c>
      <c r="L464" s="2">
        <v>93.06989999999999</v>
      </c>
      <c r="M464" s="11">
        <v>0.70587713310580202</v>
      </c>
      <c r="N464" s="2">
        <v>45</v>
      </c>
      <c r="O464" s="2">
        <v>12</v>
      </c>
      <c r="P464" s="3">
        <f t="shared" si="59"/>
        <v>0.26666666666666666</v>
      </c>
      <c r="Q464" s="2">
        <v>17</v>
      </c>
      <c r="R464" s="2">
        <v>6</v>
      </c>
      <c r="S464" s="12">
        <f t="shared" si="60"/>
        <v>0.35294117647058826</v>
      </c>
      <c r="T464" s="5"/>
    </row>
    <row r="465" spans="4:20" x14ac:dyDescent="0.25">
      <c r="D465" s="1" t="s">
        <v>32</v>
      </c>
      <c r="E465" s="1">
        <v>256</v>
      </c>
      <c r="F465" s="1">
        <v>167.58</v>
      </c>
      <c r="G465" s="12">
        <v>0.65460937500000005</v>
      </c>
      <c r="H465" s="1">
        <v>207</v>
      </c>
      <c r="I465" s="4">
        <v>67.14</v>
      </c>
      <c r="J465" s="12">
        <v>0.3243478260869565</v>
      </c>
      <c r="K465" s="2">
        <v>297</v>
      </c>
      <c r="L465" s="2">
        <v>75.959999999999994</v>
      </c>
      <c r="M465" s="11">
        <v>0.25575757575757574</v>
      </c>
      <c r="N465" s="2">
        <v>54</v>
      </c>
      <c r="O465" s="2">
        <v>22</v>
      </c>
      <c r="P465" s="3">
        <f t="shared" si="59"/>
        <v>0.40740740740740738</v>
      </c>
      <c r="Q465" s="2">
        <v>12</v>
      </c>
      <c r="R465" s="2">
        <v>3</v>
      </c>
      <c r="S465" s="12">
        <f t="shared" si="60"/>
        <v>0.25</v>
      </c>
      <c r="T465" s="5"/>
    </row>
    <row r="466" spans="4:20" x14ac:dyDescent="0.25">
      <c r="D466" s="1" t="s">
        <v>33</v>
      </c>
      <c r="E466" s="1">
        <v>29</v>
      </c>
      <c r="F466" s="1">
        <v>4.1399999999999997</v>
      </c>
      <c r="G466" s="12">
        <v>0.14275862068965517</v>
      </c>
      <c r="H466" s="1">
        <v>23</v>
      </c>
      <c r="I466" s="4">
        <v>6.21</v>
      </c>
      <c r="J466" s="12">
        <v>0.27</v>
      </c>
      <c r="K466" s="2">
        <v>313</v>
      </c>
      <c r="L466" s="2">
        <v>99.849600000000009</v>
      </c>
      <c r="M466" s="11">
        <v>0.31900830670926522</v>
      </c>
      <c r="N466" s="2">
        <v>369</v>
      </c>
      <c r="O466" s="2">
        <v>151</v>
      </c>
      <c r="P466" s="3">
        <f t="shared" si="59"/>
        <v>0.40921409214092141</v>
      </c>
      <c r="Q466" s="2">
        <v>354</v>
      </c>
      <c r="R466" s="2">
        <v>153</v>
      </c>
      <c r="S466" s="12">
        <f t="shared" si="60"/>
        <v>0.43220338983050849</v>
      </c>
      <c r="T466" s="5"/>
    </row>
    <row r="467" spans="4:20" x14ac:dyDescent="0.25">
      <c r="D467" s="1" t="s">
        <v>34</v>
      </c>
      <c r="E467" s="1">
        <v>11</v>
      </c>
      <c r="F467" s="1">
        <v>12.195</v>
      </c>
      <c r="G467" s="12">
        <v>1.1086363636363636</v>
      </c>
      <c r="H467" s="1">
        <v>223</v>
      </c>
      <c r="I467" s="4">
        <v>74.34</v>
      </c>
      <c r="J467" s="12">
        <v>0.33336322869955159</v>
      </c>
      <c r="K467" s="2">
        <v>3</v>
      </c>
      <c r="L467" s="2">
        <v>1.2999960000000002</v>
      </c>
      <c r="M467" s="11">
        <v>0.43333200000000005</v>
      </c>
      <c r="N467" s="2">
        <v>5</v>
      </c>
      <c r="O467" s="2">
        <v>2</v>
      </c>
      <c r="P467" s="3">
        <f t="shared" si="59"/>
        <v>0.4</v>
      </c>
      <c r="Q467" s="2">
        <v>8</v>
      </c>
      <c r="R467" s="2">
        <v>3</v>
      </c>
      <c r="S467" s="12">
        <f t="shared" si="60"/>
        <v>0.375</v>
      </c>
      <c r="T467" s="5"/>
    </row>
    <row r="468" spans="4:20" x14ac:dyDescent="0.25">
      <c r="D468" s="1" t="s">
        <v>37</v>
      </c>
      <c r="E468" s="1">
        <v>2.5</v>
      </c>
      <c r="F468" s="1">
        <v>1.0349999999999999</v>
      </c>
      <c r="G468" s="12">
        <v>0.41399999999999998</v>
      </c>
      <c r="H468" s="1">
        <v>3</v>
      </c>
      <c r="I468" s="4">
        <v>0.99</v>
      </c>
      <c r="J468" s="12">
        <v>0.33</v>
      </c>
      <c r="K468" s="2">
        <v>0</v>
      </c>
      <c r="L468" s="2">
        <v>0</v>
      </c>
      <c r="M468" s="11">
        <v>0</v>
      </c>
      <c r="N468" s="2">
        <v>0</v>
      </c>
      <c r="O468" s="2">
        <v>0</v>
      </c>
      <c r="P468" s="3">
        <v>0</v>
      </c>
      <c r="Q468" s="2">
        <v>0</v>
      </c>
      <c r="R468" s="2">
        <v>0</v>
      </c>
      <c r="S468" s="12">
        <v>0</v>
      </c>
      <c r="T468" s="5"/>
    </row>
    <row r="469" spans="4:20" x14ac:dyDescent="0.25">
      <c r="D469" s="1" t="s">
        <v>38</v>
      </c>
      <c r="E469" s="1">
        <v>0.5</v>
      </c>
      <c r="F469" s="1">
        <v>0.72</v>
      </c>
      <c r="G469" s="12">
        <v>1.44</v>
      </c>
      <c r="H469" s="1">
        <v>2</v>
      </c>
      <c r="I469" s="4">
        <v>0.63</v>
      </c>
      <c r="J469" s="12">
        <v>0.315</v>
      </c>
      <c r="K469" s="2">
        <v>0</v>
      </c>
      <c r="L469" s="2">
        <v>0</v>
      </c>
      <c r="M469" s="11">
        <v>0</v>
      </c>
      <c r="N469" s="2">
        <v>0</v>
      </c>
      <c r="O469" s="2">
        <v>0</v>
      </c>
      <c r="P469" s="3">
        <v>0</v>
      </c>
      <c r="Q469" s="2">
        <v>0</v>
      </c>
      <c r="R469" s="2">
        <v>0</v>
      </c>
      <c r="S469" s="12">
        <v>0</v>
      </c>
      <c r="T469" s="5"/>
    </row>
    <row r="470" spans="4:20" x14ac:dyDescent="0.25">
      <c r="D470" s="1" t="s">
        <v>41</v>
      </c>
      <c r="E470" s="1">
        <v>11</v>
      </c>
      <c r="F470" s="1">
        <v>6.93</v>
      </c>
      <c r="G470" s="12">
        <v>0.63</v>
      </c>
      <c r="H470" s="1">
        <v>12</v>
      </c>
      <c r="I470" s="4">
        <v>5.4</v>
      </c>
      <c r="J470" s="12">
        <v>0.45</v>
      </c>
      <c r="K470" s="2">
        <v>15</v>
      </c>
      <c r="L470" s="2">
        <v>9.9999900000000004</v>
      </c>
      <c r="M470" s="11">
        <v>0.66666599999999998</v>
      </c>
      <c r="N470" s="2">
        <v>18</v>
      </c>
      <c r="O470" s="2">
        <v>24</v>
      </c>
      <c r="P470" s="3">
        <f t="shared" si="59"/>
        <v>1.3333333333333333</v>
      </c>
      <c r="Q470" s="2">
        <v>32</v>
      </c>
      <c r="R470" s="2">
        <v>9</v>
      </c>
      <c r="S470" s="12">
        <f t="shared" si="60"/>
        <v>0.28125</v>
      </c>
      <c r="T470" s="5"/>
    </row>
    <row r="471" spans="4:20" x14ac:dyDescent="0.25">
      <c r="D471" s="1" t="s">
        <v>42</v>
      </c>
      <c r="E471" s="1">
        <v>37</v>
      </c>
      <c r="F471" s="1">
        <v>37.26</v>
      </c>
      <c r="G471" s="12">
        <v>1.007027027027027</v>
      </c>
      <c r="H471" s="1">
        <v>14</v>
      </c>
      <c r="I471" s="4">
        <v>6.84</v>
      </c>
      <c r="J471" s="12">
        <v>0.48857142857142855</v>
      </c>
      <c r="K471" s="2">
        <v>833</v>
      </c>
      <c r="L471" s="2">
        <v>369.44010000000003</v>
      </c>
      <c r="M471" s="11">
        <v>0.44350552220888356</v>
      </c>
      <c r="N471" s="2">
        <v>598</v>
      </c>
      <c r="O471" s="2">
        <v>249</v>
      </c>
      <c r="P471" s="3">
        <f t="shared" si="59"/>
        <v>0.41638795986622074</v>
      </c>
      <c r="Q471" s="2">
        <v>628</v>
      </c>
      <c r="R471" s="2">
        <v>324</v>
      </c>
      <c r="S471" s="12">
        <f t="shared" si="60"/>
        <v>0.51592356687898089</v>
      </c>
      <c r="T471" s="5"/>
    </row>
    <row r="472" spans="4:20" x14ac:dyDescent="0.25">
      <c r="D472" s="1" t="s">
        <v>43</v>
      </c>
      <c r="E472" s="1">
        <v>955</v>
      </c>
      <c r="F472" s="1">
        <v>502.65</v>
      </c>
      <c r="G472" s="12">
        <v>0.52633507853403139</v>
      </c>
      <c r="H472" s="1">
        <v>970</v>
      </c>
      <c r="I472" s="4">
        <v>553.59</v>
      </c>
      <c r="J472" s="12">
        <v>0.57071134020618564</v>
      </c>
      <c r="K472" s="2">
        <v>2163.6999999999998</v>
      </c>
      <c r="L472" s="2">
        <v>607.79250000000002</v>
      </c>
      <c r="M472" s="11">
        <v>0.28090423811064386</v>
      </c>
      <c r="N472" s="2">
        <v>2399</v>
      </c>
      <c r="O472" s="2">
        <v>1403</v>
      </c>
      <c r="P472" s="3">
        <f t="shared" si="59"/>
        <v>0.5848270112546895</v>
      </c>
      <c r="Q472" s="2">
        <v>2451</v>
      </c>
      <c r="R472" s="2">
        <v>989</v>
      </c>
      <c r="S472" s="12">
        <f t="shared" si="60"/>
        <v>0.40350877192982454</v>
      </c>
      <c r="T472" s="5"/>
    </row>
    <row r="473" spans="4:20" x14ac:dyDescent="0.25">
      <c r="D473" s="1" t="s">
        <v>44</v>
      </c>
      <c r="E473" s="1">
        <v>1590</v>
      </c>
      <c r="F473" s="1">
        <v>638.37</v>
      </c>
      <c r="G473" s="12">
        <v>0.40149056603773586</v>
      </c>
      <c r="H473" s="1">
        <v>2397</v>
      </c>
      <c r="I473" s="4">
        <v>602.73</v>
      </c>
      <c r="J473" s="12">
        <v>0.25145181476846057</v>
      </c>
      <c r="K473" s="2">
        <v>2175</v>
      </c>
      <c r="L473" s="2">
        <v>1006.74</v>
      </c>
      <c r="M473" s="11">
        <v>0.46286896551724138</v>
      </c>
      <c r="N473" s="2">
        <v>155</v>
      </c>
      <c r="O473" s="2">
        <v>139</v>
      </c>
      <c r="P473" s="3">
        <f t="shared" si="59"/>
        <v>0.89677419354838706</v>
      </c>
      <c r="Q473" s="2">
        <v>618</v>
      </c>
      <c r="R473" s="2">
        <v>636</v>
      </c>
      <c r="S473" s="12">
        <f t="shared" si="60"/>
        <v>1.029126213592233</v>
      </c>
      <c r="T473" s="5"/>
    </row>
    <row r="474" spans="4:20" x14ac:dyDescent="0.25">
      <c r="D474" s="1" t="s">
        <v>45</v>
      </c>
      <c r="E474" s="1">
        <v>1196</v>
      </c>
      <c r="F474" s="1">
        <v>612.36</v>
      </c>
      <c r="G474" s="12">
        <v>0.51200668896321067</v>
      </c>
      <c r="H474" s="1">
        <v>2153</v>
      </c>
      <c r="I474" s="4">
        <v>1255.8599999999999</v>
      </c>
      <c r="J474" s="12">
        <v>0.58330701346957725</v>
      </c>
      <c r="K474" s="2">
        <v>30584</v>
      </c>
      <c r="L474" s="2">
        <v>13592.07</v>
      </c>
      <c r="M474" s="11">
        <v>0.44441766936960503</v>
      </c>
      <c r="N474" s="2">
        <v>10670</v>
      </c>
      <c r="O474" s="2">
        <v>8143</v>
      </c>
      <c r="P474" s="3">
        <f t="shared" si="59"/>
        <v>0.76316776007497655</v>
      </c>
      <c r="Q474" s="2">
        <v>15919</v>
      </c>
      <c r="R474" s="2">
        <v>8143</v>
      </c>
      <c r="S474" s="12">
        <f t="shared" si="60"/>
        <v>0.51152710597399331</v>
      </c>
      <c r="T474" s="5"/>
    </row>
    <row r="475" spans="4:20" x14ac:dyDescent="0.25">
      <c r="D475" s="1" t="s">
        <v>47</v>
      </c>
      <c r="E475" s="1">
        <v>25582</v>
      </c>
      <c r="F475" s="1">
        <v>21455.37</v>
      </c>
      <c r="G475" s="12">
        <v>0.838690094597764</v>
      </c>
      <c r="H475" s="1">
        <v>23282</v>
      </c>
      <c r="I475" s="4">
        <v>10890.27</v>
      </c>
      <c r="J475" s="12">
        <v>0.46775491796237439</v>
      </c>
      <c r="K475" s="2">
        <v>145</v>
      </c>
      <c r="L475" s="2">
        <v>47.34</v>
      </c>
      <c r="M475" s="11">
        <v>0.32648275862068971</v>
      </c>
      <c r="N475" s="2">
        <v>0</v>
      </c>
      <c r="O475" s="2">
        <v>0</v>
      </c>
      <c r="P475" s="3">
        <v>0</v>
      </c>
      <c r="Q475" s="2">
        <v>0</v>
      </c>
      <c r="R475" s="2">
        <v>0</v>
      </c>
      <c r="S475" s="12">
        <v>0</v>
      </c>
      <c r="T475" s="5"/>
    </row>
    <row r="476" spans="4:20" x14ac:dyDescent="0.25">
      <c r="D476" s="1" t="s">
        <v>49</v>
      </c>
      <c r="E476" s="1">
        <v>29</v>
      </c>
      <c r="F476" s="1">
        <v>1.71</v>
      </c>
      <c r="G476" s="12">
        <v>5.8965517241379307E-2</v>
      </c>
      <c r="H476" s="1">
        <v>21</v>
      </c>
      <c r="I476" s="4">
        <v>9.9</v>
      </c>
      <c r="J476" s="12">
        <v>0.47142857142857142</v>
      </c>
      <c r="K476" s="2">
        <v>2</v>
      </c>
      <c r="L476" s="2">
        <v>1.9999979999999999</v>
      </c>
      <c r="M476" s="11">
        <v>0.99999899999999997</v>
      </c>
      <c r="N476" s="2">
        <v>5</v>
      </c>
      <c r="O476" s="2">
        <v>2</v>
      </c>
      <c r="P476" s="3">
        <f t="shared" si="59"/>
        <v>0.4</v>
      </c>
      <c r="Q476" s="2">
        <v>4</v>
      </c>
      <c r="R476" s="2">
        <v>3</v>
      </c>
      <c r="S476" s="12">
        <f t="shared" si="60"/>
        <v>0.75</v>
      </c>
      <c r="T476" s="5"/>
    </row>
    <row r="477" spans="4:20" x14ac:dyDescent="0.25">
      <c r="D477" s="1" t="s">
        <v>50</v>
      </c>
      <c r="E477" s="1">
        <v>37</v>
      </c>
      <c r="F477" s="1">
        <v>8.4600000000000009</v>
      </c>
      <c r="G477" s="12">
        <v>0.22864864864864867</v>
      </c>
      <c r="H477" s="1">
        <v>1</v>
      </c>
      <c r="I477" s="4">
        <v>1.17</v>
      </c>
      <c r="J477" s="12">
        <v>1.17</v>
      </c>
      <c r="K477" s="2">
        <v>120</v>
      </c>
      <c r="L477" s="2">
        <v>10.8</v>
      </c>
      <c r="M477" s="11">
        <v>9.0000000000000011E-2</v>
      </c>
      <c r="N477" s="2">
        <v>21</v>
      </c>
      <c r="O477" s="2">
        <v>13</v>
      </c>
      <c r="P477" s="3">
        <f t="shared" si="59"/>
        <v>0.61904761904761907</v>
      </c>
      <c r="Q477" s="2">
        <v>13</v>
      </c>
      <c r="R477" s="2">
        <v>5</v>
      </c>
      <c r="S477" s="12">
        <f t="shared" si="60"/>
        <v>0.38461538461538464</v>
      </c>
      <c r="T477" s="5"/>
    </row>
    <row r="478" spans="4:20" x14ac:dyDescent="0.25">
      <c r="D478" s="1" t="s">
        <v>51</v>
      </c>
      <c r="E478" s="1">
        <v>176</v>
      </c>
      <c r="F478" s="1">
        <v>3.15</v>
      </c>
      <c r="G478" s="12">
        <v>1.7897727272727273E-2</v>
      </c>
      <c r="H478" s="1">
        <v>100</v>
      </c>
      <c r="I478" s="4">
        <v>18</v>
      </c>
      <c r="J478" s="12">
        <v>0.18</v>
      </c>
      <c r="K478" s="2">
        <v>50</v>
      </c>
      <c r="L478" s="2">
        <v>31.5</v>
      </c>
      <c r="M478" s="11">
        <v>0.63</v>
      </c>
      <c r="N478" s="2">
        <v>150</v>
      </c>
      <c r="O478" s="2">
        <v>138</v>
      </c>
      <c r="P478" s="3">
        <f t="shared" si="59"/>
        <v>0.92</v>
      </c>
      <c r="Q478" s="2">
        <v>113</v>
      </c>
      <c r="R478" s="2">
        <v>799</v>
      </c>
      <c r="S478" s="12">
        <f t="shared" si="60"/>
        <v>7.0707964601769913</v>
      </c>
      <c r="T478" s="5"/>
    </row>
    <row r="479" spans="4:20" x14ac:dyDescent="0.25">
      <c r="D479" s="6" t="s">
        <v>52</v>
      </c>
      <c r="E479" s="6">
        <f>SUM(E441:E478)</f>
        <v>187993.1</v>
      </c>
      <c r="F479" s="6">
        <f>SUM(F441:F478)</f>
        <v>91585.349999999991</v>
      </c>
      <c r="G479" s="13">
        <f>AVERAGE(G441:G478)</f>
        <v>0.50038012460088444</v>
      </c>
      <c r="H479" s="8">
        <f>SUM(H441:H478)</f>
        <v>258228</v>
      </c>
      <c r="I479" s="8">
        <f>SUM(I441:I478)</f>
        <v>96686.37</v>
      </c>
      <c r="J479" s="13">
        <f>AVERAGE(J441:J478)</f>
        <v>0.56295382930211724</v>
      </c>
      <c r="K479" s="7">
        <f>SUM(K441:K478)</f>
        <v>259159.15000000005</v>
      </c>
      <c r="L479" s="7">
        <f>SUM(L441:L478)</f>
        <v>121076.46770400001</v>
      </c>
      <c r="M479" s="7">
        <f>AVERAGE(M441:M478)</f>
        <v>0.55216292835678471</v>
      </c>
      <c r="N479" s="7">
        <f>SUM(N441:N478)</f>
        <v>198239</v>
      </c>
      <c r="O479" s="7">
        <f>SUM(O441:O478)</f>
        <v>104869</v>
      </c>
      <c r="P479" s="13">
        <f>AVERAGE(P441:P478)</f>
        <v>0.62136690967539321</v>
      </c>
      <c r="Q479" s="7">
        <f>SUM(Q441:Q478)</f>
        <v>194625</v>
      </c>
      <c r="R479" s="7">
        <f>SUM(R441:R478)</f>
        <v>114991</v>
      </c>
      <c r="S479" s="13">
        <f>AVERAGE(S441:S478)</f>
        <v>0.87777730715742552</v>
      </c>
      <c r="T479" s="5"/>
    </row>
    <row r="480" spans="4:20" x14ac:dyDescent="0.25">
      <c r="D480" s="1"/>
      <c r="E480" s="1"/>
      <c r="F480" s="1"/>
      <c r="G480" s="1"/>
      <c r="H480" s="1"/>
      <c r="I480" s="4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5"/>
    </row>
    <row r="481" spans="4:20" x14ac:dyDescent="0.25">
      <c r="D481" s="1"/>
      <c r="E481" s="1"/>
      <c r="F481" s="1"/>
      <c r="G481" s="1"/>
      <c r="H481" s="1"/>
      <c r="I481" s="4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5"/>
    </row>
    <row r="482" spans="4:20" x14ac:dyDescent="0.25">
      <c r="D482" s="1"/>
      <c r="E482" s="1"/>
      <c r="F482" s="1"/>
      <c r="G482" s="1"/>
      <c r="H482" s="1"/>
      <c r="I482" s="4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5"/>
    </row>
    <row r="483" spans="4:20" x14ac:dyDescent="0.25">
      <c r="D483" s="1"/>
      <c r="E483" s="1"/>
      <c r="F483" s="1"/>
      <c r="G483" s="1"/>
      <c r="H483" s="1"/>
      <c r="I483" s="4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2"/>
  <sheetViews>
    <sheetView tabSelected="1" workbookViewId="0">
      <selection activeCell="N92" sqref="N92"/>
    </sheetView>
  </sheetViews>
  <sheetFormatPr defaultRowHeight="15" x14ac:dyDescent="0.25"/>
  <cols>
    <col min="2" max="2" width="19.28515625" customWidth="1"/>
  </cols>
  <sheetData>
    <row r="2" spans="2:7" ht="15.75" x14ac:dyDescent="0.25">
      <c r="B2" s="26" t="s">
        <v>88</v>
      </c>
    </row>
    <row r="3" spans="2:7" x14ac:dyDescent="0.25">
      <c r="B3" s="6" t="s">
        <v>77</v>
      </c>
      <c r="C3" s="6">
        <v>2012</v>
      </c>
      <c r="D3" s="6">
        <v>2013</v>
      </c>
      <c r="E3" s="6">
        <v>2014</v>
      </c>
      <c r="F3" s="6">
        <v>2015</v>
      </c>
      <c r="G3" s="6">
        <v>2016</v>
      </c>
    </row>
    <row r="4" spans="2:7" x14ac:dyDescent="0.25">
      <c r="B4" s="1" t="s">
        <v>89</v>
      </c>
      <c r="C4" s="2">
        <v>223404</v>
      </c>
      <c r="D4" s="2">
        <v>223659</v>
      </c>
      <c r="E4" s="2">
        <v>207871</v>
      </c>
      <c r="F4" s="2">
        <v>195506.8</v>
      </c>
      <c r="G4" s="2">
        <v>184654</v>
      </c>
    </row>
    <row r="5" spans="2:7" x14ac:dyDescent="0.25">
      <c r="B5" s="6" t="s">
        <v>79</v>
      </c>
      <c r="C5" s="1"/>
      <c r="D5" s="1"/>
      <c r="E5" s="1"/>
      <c r="F5" s="1"/>
      <c r="G5" s="1"/>
    </row>
    <row r="6" spans="2:7" x14ac:dyDescent="0.25">
      <c r="B6" s="1" t="s">
        <v>90</v>
      </c>
      <c r="C6" s="2">
        <v>166322.43000000002</v>
      </c>
      <c r="D6" s="2">
        <v>168857</v>
      </c>
      <c r="E6" s="2">
        <v>175965</v>
      </c>
      <c r="F6" s="2">
        <v>238655.71500000003</v>
      </c>
      <c r="G6" s="2">
        <v>125131.95999999999</v>
      </c>
    </row>
    <row r="7" spans="2:7" x14ac:dyDescent="0.25">
      <c r="B7" s="1" t="s">
        <v>91</v>
      </c>
      <c r="C7" s="38">
        <f>C6/C4</f>
        <v>0.74449172799054641</v>
      </c>
      <c r="D7" s="38">
        <f t="shared" ref="D7:G7" si="0">D6/D4</f>
        <v>0.75497520779400784</v>
      </c>
      <c r="E7" s="38">
        <f t="shared" si="0"/>
        <v>0.84651057627086024</v>
      </c>
      <c r="F7" s="38">
        <f t="shared" si="0"/>
        <v>1.2207028860377236</v>
      </c>
      <c r="G7" s="38">
        <f t="shared" si="0"/>
        <v>0.67765637354186747</v>
      </c>
    </row>
    <row r="8" spans="2:7" x14ac:dyDescent="0.25">
      <c r="B8" s="1" t="s">
        <v>80</v>
      </c>
      <c r="C8" s="1">
        <v>6.82</v>
      </c>
      <c r="D8" s="1">
        <v>6.72</v>
      </c>
      <c r="E8" s="1">
        <v>7.54</v>
      </c>
      <c r="F8" s="1">
        <v>8.52</v>
      </c>
      <c r="G8" s="1">
        <v>4.75</v>
      </c>
    </row>
    <row r="9" spans="2:7" x14ac:dyDescent="0.25">
      <c r="B9" s="1" t="s">
        <v>82</v>
      </c>
      <c r="C9" s="2">
        <v>138684.70000000001</v>
      </c>
      <c r="D9" s="2">
        <v>39047.410000000003</v>
      </c>
      <c r="E9" s="2">
        <v>221084.34</v>
      </c>
      <c r="F9" s="2">
        <v>154634.47</v>
      </c>
      <c r="G9" s="2">
        <v>138231.79999999999</v>
      </c>
    </row>
    <row r="10" spans="2:7" x14ac:dyDescent="0.25">
      <c r="B10" s="1" t="s">
        <v>81</v>
      </c>
      <c r="C10" s="2">
        <v>7341.3500000000013</v>
      </c>
      <c r="D10" s="2">
        <v>244.47000000000006</v>
      </c>
      <c r="E10" s="2">
        <v>9653.5499999999993</v>
      </c>
      <c r="F10" s="2">
        <v>52612.940333333325</v>
      </c>
      <c r="G10" s="2">
        <v>6807</v>
      </c>
    </row>
    <row r="12" spans="2:7" x14ac:dyDescent="0.25">
      <c r="E12" s="20"/>
      <c r="F12" s="20"/>
      <c r="G12" s="20"/>
    </row>
    <row r="13" spans="2:7" x14ac:dyDescent="0.25">
      <c r="B13" s="19" t="s">
        <v>84</v>
      </c>
      <c r="E13" s="20"/>
      <c r="F13" s="20"/>
      <c r="G13" s="20"/>
    </row>
    <row r="14" spans="2:7" x14ac:dyDescent="0.25">
      <c r="B14" s="37" t="s">
        <v>77</v>
      </c>
      <c r="C14" s="6" t="s">
        <v>78</v>
      </c>
    </row>
    <row r="15" spans="2:7" x14ac:dyDescent="0.25">
      <c r="B15" s="37">
        <v>2012</v>
      </c>
      <c r="C15" s="2">
        <v>223404</v>
      </c>
    </row>
    <row r="16" spans="2:7" x14ac:dyDescent="0.25">
      <c r="B16" s="37">
        <v>2013</v>
      </c>
      <c r="C16" s="2">
        <v>223659</v>
      </c>
    </row>
    <row r="17" spans="2:3" x14ac:dyDescent="0.25">
      <c r="B17" s="37">
        <v>2014</v>
      </c>
      <c r="C17" s="2">
        <v>207871</v>
      </c>
    </row>
    <row r="18" spans="2:3" x14ac:dyDescent="0.25">
      <c r="B18" s="37">
        <v>2015</v>
      </c>
      <c r="C18" s="2">
        <v>195506.8</v>
      </c>
    </row>
    <row r="19" spans="2:3" x14ac:dyDescent="0.25">
      <c r="B19" s="37">
        <v>2016</v>
      </c>
      <c r="C19" s="2">
        <v>184654</v>
      </c>
    </row>
    <row r="27" spans="2:3" s="33" customFormat="1" x14ac:dyDescent="0.25"/>
    <row r="40" spans="3:5" x14ac:dyDescent="0.25">
      <c r="C40" s="33" t="s">
        <v>92</v>
      </c>
    </row>
    <row r="42" spans="3:5" x14ac:dyDescent="0.25">
      <c r="C42" s="19" t="s">
        <v>86</v>
      </c>
    </row>
    <row r="43" spans="3:5" ht="30" x14ac:dyDescent="0.25">
      <c r="D43" s="6" t="s">
        <v>77</v>
      </c>
      <c r="E43" s="25" t="s">
        <v>85</v>
      </c>
    </row>
    <row r="44" spans="3:5" x14ac:dyDescent="0.25">
      <c r="D44" s="6">
        <v>2012</v>
      </c>
      <c r="E44" s="2">
        <v>166322.43000000002</v>
      </c>
    </row>
    <row r="45" spans="3:5" x14ac:dyDescent="0.25">
      <c r="D45" s="6">
        <v>2013</v>
      </c>
      <c r="E45" s="2">
        <v>168857</v>
      </c>
    </row>
    <row r="46" spans="3:5" x14ac:dyDescent="0.25">
      <c r="D46" s="6">
        <v>2014</v>
      </c>
      <c r="E46" s="2">
        <v>175965</v>
      </c>
    </row>
    <row r="47" spans="3:5" x14ac:dyDescent="0.25">
      <c r="D47" s="6">
        <v>2015</v>
      </c>
      <c r="E47" s="2">
        <v>238655.71500000003</v>
      </c>
    </row>
    <row r="48" spans="3:5" x14ac:dyDescent="0.25">
      <c r="D48" s="6">
        <v>2016</v>
      </c>
      <c r="E48" s="2">
        <v>125131.95999999999</v>
      </c>
    </row>
    <row r="66" spans="3:5" ht="15.75" thickBot="1" x14ac:dyDescent="0.3"/>
    <row r="67" spans="3:5" ht="15.75" thickBot="1" x14ac:dyDescent="0.3">
      <c r="C67" s="36" t="s">
        <v>93</v>
      </c>
    </row>
    <row r="70" spans="3:5" x14ac:dyDescent="0.25">
      <c r="C70" s="19" t="s">
        <v>87</v>
      </c>
    </row>
    <row r="71" spans="3:5" x14ac:dyDescent="0.25">
      <c r="D71" s="34" t="s">
        <v>77</v>
      </c>
      <c r="E71" s="34" t="s">
        <v>85</v>
      </c>
    </row>
    <row r="72" spans="3:5" x14ac:dyDescent="0.25">
      <c r="D72" s="6">
        <v>2012</v>
      </c>
      <c r="E72" s="2">
        <v>138684.70000000001</v>
      </c>
    </row>
    <row r="73" spans="3:5" x14ac:dyDescent="0.25">
      <c r="D73" s="6">
        <v>2013</v>
      </c>
      <c r="E73" s="2">
        <v>39047.410000000003</v>
      </c>
    </row>
    <row r="74" spans="3:5" x14ac:dyDescent="0.25">
      <c r="D74" s="6">
        <v>2014</v>
      </c>
      <c r="E74" s="2">
        <v>221084.34</v>
      </c>
    </row>
    <row r="75" spans="3:5" x14ac:dyDescent="0.25">
      <c r="D75" s="6">
        <v>2015</v>
      </c>
      <c r="E75" s="2">
        <v>154634.47</v>
      </c>
    </row>
    <row r="76" spans="3:5" x14ac:dyDescent="0.25">
      <c r="D76" s="6">
        <v>2016</v>
      </c>
      <c r="E76" s="2">
        <v>138231.79999999999</v>
      </c>
    </row>
    <row r="92" spans="3:3" x14ac:dyDescent="0.25">
      <c r="C92" t="s">
        <v>94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 FOODCROPS 2012 TO 2016 </vt:lpstr>
      <vt:lpstr>SORGHUM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Kioko</dc:creator>
  <cp:lastModifiedBy>user</cp:lastModifiedBy>
  <cp:lastPrinted>2017-11-07T05:15:38Z</cp:lastPrinted>
  <dcterms:created xsi:type="dcterms:W3CDTF">2017-10-26T11:22:49Z</dcterms:created>
  <dcterms:modified xsi:type="dcterms:W3CDTF">2018-02-23T06:10:09Z</dcterms:modified>
</cp:coreProperties>
</file>